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mplitaq PCR" sheetId="1" r:id="rId4"/>
    <sheet name="NEB Master Mix" sheetId="2" r:id="rId5"/>
    <sheet name="miScript Sybr Green" sheetId="3" r:id="rId6"/>
    <sheet name="Sybr Master Mix" sheetId="4" r:id="rId7"/>
    <sheet name="Takara Ex Taq" sheetId="5" r:id="rId8"/>
    <sheet name="Prime Star" sheetId="6" r:id="rId9"/>
    <sheet name="colony PCR" sheetId="7" r:id="rId10"/>
    <sheet name="Fusion PCR" sheetId="8" r:id="rId11"/>
    <sheet name="Fusion Master Mix" sheetId="9" r:id="rId12"/>
  </sheets>
</workbook>
</file>

<file path=xl/sharedStrings.xml><?xml version="1.0" encoding="utf-8"?>
<sst xmlns="http://schemas.openxmlformats.org/spreadsheetml/2006/main" uniqueCount="158">
  <si>
    <t>Taq PCR</t>
  </si>
  <si>
    <t>rxns:</t>
  </si>
  <si>
    <t xml:space="preserve"> </t>
  </si>
  <si>
    <t>10 ul</t>
  </si>
  <si>
    <t>20 ul</t>
  </si>
  <si>
    <t>20ul</t>
  </si>
  <si>
    <t>nano H20</t>
  </si>
  <si>
    <t>Buffer (10x)</t>
  </si>
  <si>
    <t>dNTPs (20mm)</t>
  </si>
  <si>
    <t>DNA</t>
  </si>
  <si>
    <t>10uM Primers</t>
  </si>
  <si>
    <t>25mm MgCl2</t>
  </si>
  <si>
    <t>Taq enzyme</t>
  </si>
  <si>
    <t>Total</t>
  </si>
  <si>
    <t>Cycle:</t>
  </si>
  <si>
    <t>sec</t>
  </si>
  <si>
    <t>94C</t>
  </si>
  <si>
    <t>Cycles:</t>
  </si>
  <si>
    <t>55-65C</t>
  </si>
  <si>
    <t>64C</t>
  </si>
  <si>
    <t>72C (1kb=1m)</t>
  </si>
  <si>
    <t>72C</t>
  </si>
  <si>
    <t>4 forever</t>
  </si>
  <si>
    <t>Total t:</t>
  </si>
  <si>
    <t>*if use 100ul Primers add ~5C higher annealing T</t>
  </si>
  <si>
    <t>Forward</t>
  </si>
  <si>
    <t>Reverse</t>
  </si>
  <si>
    <t>Temp</t>
  </si>
  <si>
    <t>Length</t>
  </si>
  <si>
    <t>Genetic Sexing</t>
  </si>
  <si>
    <t>NEB Quick-Load  Master Mix PCR</t>
  </si>
  <si>
    <t>ul</t>
  </si>
  <si>
    <t>Master Mix</t>
  </si>
  <si>
    <t>nano H2O</t>
  </si>
  <si>
    <t>98C 30s</t>
  </si>
  <si>
    <t>s</t>
  </si>
  <si>
    <t>98C 20s</t>
  </si>
  <si>
    <t>50 C</t>
  </si>
  <si>
    <t>Total Time (min):</t>
  </si>
  <si>
    <t>68C (1kb=30s)</t>
  </si>
  <si>
    <t xml:space="preserve">68C </t>
  </si>
  <si>
    <t>Primers</t>
  </si>
  <si>
    <t>Cdh</t>
  </si>
  <si>
    <t>miScript Sybr Green</t>
  </si>
  <si>
    <t>Each</t>
  </si>
  <si>
    <t>10uM Primers (2.5ul each)</t>
  </si>
  <si>
    <t xml:space="preserve">95C </t>
  </si>
  <si>
    <t>55 C</t>
  </si>
  <si>
    <t>70C (1kb=30s)</t>
  </si>
  <si>
    <t>melt curve, 50 to 90C, 0.5C step, 5 sec interval</t>
  </si>
  <si>
    <t>Universal Primer/mature132</t>
  </si>
  <si>
    <t>HighFlex cDNA</t>
  </si>
  <si>
    <t>GapdH</t>
  </si>
  <si>
    <t>Bax</t>
  </si>
  <si>
    <t>Aif, etc.</t>
  </si>
  <si>
    <t>SYBR Green Master Mix</t>
  </si>
  <si>
    <t>54 C</t>
  </si>
  <si>
    <t>72C (1kb=30s)</t>
  </si>
  <si>
    <t xml:space="preserve">72C </t>
  </si>
  <si>
    <t>Melting Curve 50 - 90C, 5sec, 0.5C step</t>
  </si>
  <si>
    <t>Takara Ex Taq PCR</t>
  </si>
  <si>
    <t>dNTP Mixture</t>
  </si>
  <si>
    <t>DNA (&lt;200ng)</t>
  </si>
  <si>
    <t>Ex Taq Enzyme</t>
  </si>
  <si>
    <t>98C</t>
  </si>
  <si>
    <t>53C</t>
  </si>
  <si>
    <t>Takara PrimeSTAR HS PCR</t>
  </si>
  <si>
    <t>PrimeStar Buffer (5x)</t>
  </si>
  <si>
    <t>PrimeStar Enzyme</t>
  </si>
  <si>
    <t>50C</t>
  </si>
  <si>
    <t>Colony PCR-Per, Tim, Cry</t>
  </si>
  <si>
    <t>Aplitaq Colony PCR</t>
  </si>
  <si>
    <t>100uM dNTPs</t>
  </si>
  <si>
    <t>10uM m13F&amp;R Primers</t>
  </si>
  <si>
    <t>94C 3m</t>
  </si>
  <si>
    <t>94C 30s</t>
  </si>
  <si>
    <t>58C 30s</t>
  </si>
  <si>
    <t>M13 FR</t>
  </si>
  <si>
    <t>35x</t>
  </si>
  <si>
    <t>72C 5m</t>
  </si>
  <si>
    <t>Clone</t>
  </si>
  <si>
    <t>Size</t>
  </si>
  <si>
    <t>#</t>
  </si>
  <si>
    <t>Tra 500</t>
  </si>
  <si>
    <t>TRa 520</t>
  </si>
  <si>
    <t>TRb 187</t>
  </si>
  <si>
    <t>TRb 600</t>
  </si>
  <si>
    <t>reamplifcation of PCR: cpTIM full length</t>
  </si>
  <si>
    <t>Fusion PCR</t>
  </si>
  <si>
    <t>PCS 2</t>
  </si>
  <si>
    <t>Low Tm</t>
  </si>
  <si>
    <t>ext T</t>
  </si>
  <si>
    <t>anneal t</t>
  </si>
  <si>
    <t>tub813cFL</t>
  </si>
  <si>
    <t>30s</t>
  </si>
  <si>
    <t>R</t>
  </si>
  <si>
    <t>Buffer HF (5x)</t>
  </si>
  <si>
    <t>tub813cFL-pcs2</t>
  </si>
  <si>
    <t>tub813cFL-GW</t>
  </si>
  <si>
    <t>Fusion enzyme</t>
  </si>
  <si>
    <t>anneal T</t>
  </si>
  <si>
    <t>ext t</t>
  </si>
  <si>
    <t>TRa(3)151u-f501</t>
  </si>
  <si>
    <t xml:space="preserve">TRa(3)151u-r501 </t>
  </si>
  <si>
    <t>15s</t>
  </si>
  <si>
    <t>TRA(3)151-FLgF</t>
  </si>
  <si>
    <t>TRA(3)151-FLgR</t>
  </si>
  <si>
    <t>TRA(3)151-DNgR</t>
  </si>
  <si>
    <t>TRa(12)74549u-f519</t>
  </si>
  <si>
    <t>TRa(12)74549u-r519</t>
  </si>
  <si>
    <t>98C 10s</t>
  </si>
  <si>
    <t>TRb(19)21163u-f187</t>
  </si>
  <si>
    <t>TRb(19)21163u-r187</t>
  </si>
  <si>
    <t>10s</t>
  </si>
  <si>
    <t>see below</t>
  </si>
  <si>
    <t>TRb(19)21163u-f601</t>
  </si>
  <si>
    <t>TRb(19)21163u-r601</t>
  </si>
  <si>
    <t>XiDio3</t>
  </si>
  <si>
    <t>?</t>
  </si>
  <si>
    <t>20s</t>
  </si>
  <si>
    <t>72C 7m</t>
  </si>
  <si>
    <t>TRA(3)151-DNgR no stop F&amp;R</t>
  </si>
  <si>
    <t>dio-FL 744</t>
  </si>
  <si>
    <t>deio3-822</t>
  </si>
  <si>
    <t>cptim-f2505</t>
  </si>
  <si>
    <t>cptim-r2505</t>
  </si>
  <si>
    <t>75s</t>
  </si>
  <si>
    <t>cptim-f2514</t>
  </si>
  <si>
    <t>cptim-r2514</t>
  </si>
  <si>
    <t>dckl2-520</t>
  </si>
  <si>
    <t>dckl2-570</t>
  </si>
  <si>
    <t>sema3a-580</t>
  </si>
  <si>
    <t>sema3a-527</t>
  </si>
  <si>
    <t>pafah1-518</t>
  </si>
  <si>
    <t>pafah1-575</t>
  </si>
  <si>
    <t>TL-cptim-f1</t>
  </si>
  <si>
    <t>TL-cptim-f2505rc</t>
  </si>
  <si>
    <t>26-40</t>
  </si>
  <si>
    <t>60s</t>
  </si>
  <si>
    <t>TL-cptim-f2</t>
  </si>
  <si>
    <t>29-49</t>
  </si>
  <si>
    <t>TL-cptim-f3</t>
  </si>
  <si>
    <t>23-40</t>
  </si>
  <si>
    <t>TL-cptim-f4</t>
  </si>
  <si>
    <t>35-49</t>
  </si>
  <si>
    <t>TL-cptim-f5</t>
  </si>
  <si>
    <t>33-47</t>
  </si>
  <si>
    <t>TL-cptim-f6</t>
  </si>
  <si>
    <t>36-51</t>
  </si>
  <si>
    <t>TL-cptim-f7</t>
  </si>
  <si>
    <t>37-49</t>
  </si>
  <si>
    <t>TL-cptim-f8</t>
  </si>
  <si>
    <t>44-56</t>
  </si>
  <si>
    <t>TL-cptim-f2514rc</t>
  </si>
  <si>
    <t>positive contol?</t>
  </si>
  <si>
    <t>cpTIMu2d3</t>
  </si>
  <si>
    <t>Fusion Master Mix PCR</t>
  </si>
  <si>
    <t>63, 67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</si>
</sst>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0"/>
    <numFmt numFmtId="60" formatCode="0.0"/>
  </numFmts>
  <fonts count="11">
    <font>
      <sz val="10"/>
      <color indexed="8"/>
      <name val="Helvetica"/>
    </font>
    <font>
      <sz val="12"/>
      <color indexed="8"/>
      <name val="Helvetica"/>
    </font>
    <font>
      <sz val="10"/>
      <color indexed="8"/>
      <name val="Helvetica Neue"/>
    </font>
    <font>
      <b val="1"/>
      <sz val="13"/>
      <color indexed="8"/>
      <name val="Helvetica Neue"/>
    </font>
    <font>
      <sz val="9"/>
      <color indexed="8"/>
      <name val="Helvetica Neue"/>
    </font>
    <font>
      <b val="1"/>
      <sz val="9"/>
      <color indexed="8"/>
      <name val="Helvetica Neue"/>
    </font>
    <font>
      <i val="1"/>
      <sz val="9"/>
      <color indexed="8"/>
      <name val="Helvetica Neue"/>
    </font>
    <font>
      <b val="1"/>
      <sz val="8"/>
      <color indexed="8"/>
      <name val="Helvetica Neue"/>
    </font>
    <font>
      <sz val="8"/>
      <color indexed="8"/>
      <name val="Helvetica Neue"/>
    </font>
    <font>
      <u val="single"/>
      <sz val="8"/>
      <color indexed="8"/>
      <name val="Helvetica Neue"/>
    </font>
    <font>
      <i val="1"/>
      <sz val="8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8">
    <border>
      <left/>
      <right/>
      <top/>
      <bottom/>
      <diagonal/>
    </border>
    <border>
      <left/>
      <right/>
      <top/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/>
      <diagonal/>
    </border>
    <border>
      <left>
        <color indexed="8"/>
      </left>
      <right/>
      <top>
        <color indexed="8"/>
      </top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/>
      <diagonal/>
    </border>
    <border>
      <left/>
      <right/>
      <top>
        <color indexed="8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2"/>
      </bottom>
      <diagonal/>
    </border>
    <border>
      <left>
        <color indexed="8"/>
      </left>
      <right style="thin">
        <color indexed="13"/>
      </right>
      <top>
        <color indexed="8"/>
      </top>
      <bottom>
        <color indexed="8"/>
      </bottom>
      <diagonal/>
    </border>
    <border>
      <left style="thin">
        <color indexed="13"/>
      </left>
      <right style="thin">
        <color indexed="13"/>
      </right>
      <top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5"/>
      </bottom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3"/>
      </bottom>
      <diagonal/>
    </border>
    <border>
      <left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3"/>
      </bottom>
      <diagonal/>
    </border>
    <border>
      <left>
        <color indexed="8"/>
      </left>
      <right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12"/>
      </right>
      <top style="thin">
        <color indexed="15"/>
      </top>
      <bottom style="thin">
        <color indexed="15"/>
      </bottom>
      <diagonal/>
    </border>
    <border>
      <left style="thin">
        <color indexed="12"/>
      </left>
      <right style="thin">
        <color indexed="12"/>
      </right>
      <top style="thin">
        <color indexed="15"/>
      </top>
      <bottom style="thin">
        <color indexed="15"/>
      </bottom>
      <diagonal/>
    </border>
    <border>
      <left style="thin">
        <color indexed="12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>
        <color indexed="8"/>
      </right>
      <top style="thin">
        <color indexed="15"/>
      </top>
      <bottom style="thin">
        <color indexed="15"/>
      </bottom>
      <diagonal/>
    </border>
    <border>
      <left>
        <color indexed="8"/>
      </left>
      <right>
        <color indexed="8"/>
      </right>
      <top style="thin">
        <color indexed="15"/>
      </top>
      <bottom style="thin">
        <color indexed="15"/>
      </bottom>
      <diagonal/>
    </border>
    <border>
      <left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vertical="bottom"/>
    </xf>
    <xf numFmtId="0" fontId="4" fillId="2" borderId="3" applyNumberFormat="1" applyFont="1" applyFill="1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horizontal="right" vertical="bottom"/>
    </xf>
    <xf numFmtId="49" fontId="5" borderId="6" applyNumberFormat="1" applyFont="1" applyFill="0" applyBorder="1" applyAlignment="1" applyProtection="0">
      <alignment horizontal="right" vertical="bottom"/>
    </xf>
    <xf numFmtId="49" fontId="5" fillId="3" borderId="7" applyNumberFormat="1" applyFont="1" applyFill="1" applyBorder="1" applyAlignment="1" applyProtection="0">
      <alignment horizontal="right" vertical="bottom"/>
    </xf>
    <xf numFmtId="49" fontId="4" borderId="4" applyNumberFormat="1" applyFont="1" applyFill="0" applyBorder="1" applyAlignment="1" applyProtection="0">
      <alignment vertical="bottom"/>
    </xf>
    <xf numFmtId="59" fontId="4" borderId="4" applyNumberFormat="1" applyFont="1" applyFill="0" applyBorder="1" applyAlignment="1" applyProtection="0">
      <alignment horizontal="right" vertical="bottom"/>
    </xf>
    <xf numFmtId="2" fontId="4" borderId="6" applyNumberFormat="1" applyFont="1" applyFill="0" applyBorder="1" applyAlignment="1" applyProtection="0">
      <alignment vertical="bottom"/>
    </xf>
    <xf numFmtId="60" fontId="4" fillId="3" borderId="7" applyNumberFormat="1" applyFont="1" applyFill="1" applyBorder="1" applyAlignment="1" applyProtection="0">
      <alignment vertical="bottom"/>
    </xf>
    <xf numFmtId="0" fontId="4" borderId="4" applyNumberFormat="1" applyFont="1" applyFill="0" applyBorder="1" applyAlignment="1" applyProtection="0">
      <alignment vertical="bottom"/>
    </xf>
    <xf numFmtId="1" fontId="4" borderId="6" applyNumberFormat="1" applyFont="1" applyFill="0" applyBorder="1" applyAlignment="1" applyProtection="0">
      <alignment vertical="bottom"/>
    </xf>
    <xf numFmtId="60" fontId="4" borderId="6" applyNumberFormat="1" applyFont="1" applyFill="0" applyBorder="1" applyAlignment="1" applyProtection="0">
      <alignment vertical="bottom"/>
    </xf>
    <xf numFmtId="59" fontId="4" borderId="4" applyNumberFormat="1" applyFont="1" applyFill="0" applyBorder="1" applyAlignment="1" applyProtection="0">
      <alignment vertical="bottom"/>
    </xf>
    <xf numFmtId="0" fontId="4" borderId="8" applyNumberFormat="0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49" fontId="4" borderId="4" applyNumberFormat="1" applyFont="1" applyFill="0" applyBorder="1" applyAlignment="1" applyProtection="0">
      <alignment horizontal="left" vertical="bottom"/>
    </xf>
    <xf numFmtId="0" fontId="4" borderId="4" applyNumberFormat="1" applyFont="1" applyFill="0" applyBorder="1" applyAlignment="1" applyProtection="0">
      <alignment horizontal="left" vertical="bottom"/>
    </xf>
    <xf numFmtId="0" fontId="4" borderId="4" applyNumberFormat="0" applyFont="1" applyFill="0" applyBorder="1" applyAlignment="1" applyProtection="0">
      <alignment horizontal="right" vertical="bottom"/>
    </xf>
    <xf numFmtId="0" fontId="4" borderId="4" applyNumberFormat="0" applyFont="1" applyFill="0" applyBorder="1" applyAlignment="1" applyProtection="0">
      <alignment horizontal="left" vertical="bottom"/>
    </xf>
    <xf numFmtId="60" fontId="4" borderId="4" applyNumberFormat="1" applyFont="1" applyFill="0" applyBorder="1" applyAlignment="1" applyProtection="0">
      <alignment horizontal="left" vertical="bottom"/>
    </xf>
    <xf numFmtId="49" fontId="6" borderId="1" applyNumberFormat="1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49" fontId="5" fillId="4" borderId="9" applyNumberFormat="1" applyFont="1" applyFill="1" applyBorder="1" applyAlignment="1" applyProtection="0">
      <alignment horizontal="center" vertical="center"/>
    </xf>
    <xf numFmtId="0" fontId="4" fillId="4" borderId="10" applyNumberFormat="0" applyFont="1" applyFill="1" applyBorder="1" applyAlignment="1" applyProtection="0">
      <alignment vertical="center"/>
    </xf>
    <xf numFmtId="0" fontId="4" fillId="5" borderId="11" applyNumberFormat="0" applyFont="1" applyFill="1" applyBorder="1" applyAlignment="1" applyProtection="0">
      <alignment horizontal="left" vertical="center"/>
    </xf>
    <xf numFmtId="0" fontId="4" fillId="5" borderId="12" applyNumberFormat="0" applyFont="1" applyFill="1" applyBorder="1" applyAlignment="1" applyProtection="0">
      <alignment horizontal="left" vertical="center"/>
    </xf>
    <xf numFmtId="0" fontId="4" fillId="5" borderId="11" applyNumberFormat="0" applyFont="1" applyFill="1" applyBorder="1" applyAlignment="1" applyProtection="0">
      <alignment vertical="center"/>
    </xf>
    <xf numFmtId="0" fontId="4" fillId="5" borderId="4" applyNumberFormat="0" applyFont="1" applyFill="1" applyBorder="1" applyAlignment="1" applyProtection="0">
      <alignment horizontal="left" vertical="center"/>
    </xf>
    <xf numFmtId="0" fontId="4" fillId="5" borderId="13" applyNumberFormat="0" applyFont="1" applyFill="1" applyBorder="1" applyAlignment="1" applyProtection="0">
      <alignment horizontal="left" vertical="center"/>
    </xf>
    <xf numFmtId="0" fontId="4" fillId="5" borderId="4" applyNumberFormat="0" applyFont="1" applyFill="1" applyBorder="1" applyAlignment="1" applyProtection="0">
      <alignment vertical="center"/>
    </xf>
    <xf numFmtId="0" fontId="2" applyNumberFormat="1" applyFont="1" applyFill="0" applyBorder="0" applyAlignment="1" applyProtection="0">
      <alignment vertical="bottom"/>
    </xf>
    <xf numFmtId="49" fontId="7" fillId="5" borderId="14" applyNumberFormat="1" applyFont="1" applyFill="1" applyBorder="1" applyAlignment="1" applyProtection="0">
      <alignment vertical="center"/>
    </xf>
    <xf numFmtId="0" fontId="8" fillId="5" borderId="14" applyNumberFormat="0" applyFont="1" applyFill="1" applyBorder="1" applyAlignment="1" applyProtection="0">
      <alignment vertical="center"/>
    </xf>
    <xf numFmtId="0" fontId="8" fillId="5" borderId="14" applyNumberFormat="0" applyFont="1" applyFill="1" applyBorder="1" applyAlignment="1" applyProtection="0">
      <alignment horizontal="left" vertical="center"/>
    </xf>
    <xf numFmtId="0" fontId="8" fillId="5" borderId="15" applyNumberFormat="0" applyFont="1" applyFill="1" applyBorder="1" applyAlignment="1" applyProtection="0">
      <alignment vertical="center"/>
    </xf>
    <xf numFmtId="0" fontId="8" fillId="5" borderId="15" applyNumberFormat="0" applyFont="1" applyFill="1" applyBorder="1" applyAlignment="1" applyProtection="0">
      <alignment horizontal="center" vertical="center"/>
    </xf>
    <xf numFmtId="49" fontId="7" fillId="4" borderId="16" applyNumberFormat="1" applyFont="1" applyFill="1" applyBorder="1" applyAlignment="1" applyProtection="0">
      <alignment vertical="center"/>
    </xf>
    <xf numFmtId="0" fontId="7" fillId="4" borderId="16" applyNumberFormat="0" applyFont="1" applyFill="1" applyBorder="1" applyAlignment="1" applyProtection="0">
      <alignment vertical="center"/>
    </xf>
    <xf numFmtId="49" fontId="7" fillId="4" borderId="16" applyNumberFormat="1" applyFont="1" applyFill="1" applyBorder="1" applyAlignment="1" applyProtection="0">
      <alignment horizontal="left" vertical="center"/>
    </xf>
    <xf numFmtId="0" fontId="7" fillId="4" borderId="16" applyNumberFormat="1" applyFont="1" applyFill="1" applyBorder="1" applyAlignment="1" applyProtection="0">
      <alignment vertical="center"/>
    </xf>
    <xf numFmtId="0" fontId="7" fillId="5" borderId="17" applyNumberFormat="0" applyFont="1" applyFill="1" applyBorder="1" applyAlignment="1" applyProtection="0">
      <alignment vertical="center"/>
    </xf>
    <xf numFmtId="0" fontId="7" fillId="5" borderId="15" applyNumberFormat="0" applyFont="1" applyFill="1" applyBorder="1" applyAlignment="1" applyProtection="0">
      <alignment horizontal="center" vertical="center"/>
    </xf>
    <xf numFmtId="0" fontId="8" fillId="5" borderId="18" applyNumberFormat="0" applyFont="1" applyFill="1" applyBorder="1" applyAlignment="1" applyProtection="0">
      <alignment vertical="center"/>
    </xf>
    <xf numFmtId="0" fontId="8" fillId="5" borderId="18" applyNumberFormat="0" applyFont="1" applyFill="1" applyBorder="1" applyAlignment="1" applyProtection="0">
      <alignment horizontal="left" vertical="center"/>
    </xf>
    <xf numFmtId="49" fontId="8" fillId="5" borderId="15" applyNumberFormat="1" applyFont="1" applyFill="1" applyBorder="1" applyAlignment="1" applyProtection="0">
      <alignment horizontal="right" vertical="center"/>
    </xf>
    <xf numFmtId="0" fontId="8" fillId="5" borderId="15" applyNumberFormat="0" applyFont="1" applyFill="1" applyBorder="1" applyAlignment="1" applyProtection="0">
      <alignment horizontal="left" vertical="center"/>
    </xf>
    <xf numFmtId="49" fontId="8" fillId="5" borderId="15" applyNumberFormat="1" applyFont="1" applyFill="1" applyBorder="1" applyAlignment="1" applyProtection="0">
      <alignment vertical="center"/>
    </xf>
    <xf numFmtId="0" fontId="8" fillId="5" borderId="15" applyNumberFormat="1" applyFont="1" applyFill="1" applyBorder="1" applyAlignment="1" applyProtection="0">
      <alignment horizontal="right" vertical="center"/>
    </xf>
    <xf numFmtId="60" fontId="8" fillId="5" borderId="15" applyNumberFormat="1" applyFont="1" applyFill="1" applyBorder="1" applyAlignment="1" applyProtection="0">
      <alignment vertical="center"/>
    </xf>
    <xf numFmtId="0" fontId="8" fillId="5" borderId="15" applyNumberFormat="1" applyFont="1" applyFill="1" applyBorder="1" applyAlignment="1" applyProtection="0">
      <alignment vertical="center"/>
    </xf>
    <xf numFmtId="49" fontId="8" fillId="5" borderId="15" applyNumberFormat="1" applyFont="1" applyFill="1" applyBorder="1" applyAlignment="1" applyProtection="0">
      <alignment horizontal="left" vertical="center"/>
    </xf>
    <xf numFmtId="49" fontId="8" borderId="15" applyNumberFormat="1" applyFont="1" applyFill="0" applyBorder="1" applyAlignment="1" applyProtection="0">
      <alignment vertical="center"/>
    </xf>
    <xf numFmtId="0" fontId="8" fillId="5" borderId="15" applyNumberFormat="0" applyFont="1" applyFill="1" applyBorder="1" applyAlignment="1" applyProtection="0">
      <alignment horizontal="right" vertical="center"/>
    </xf>
    <xf numFmtId="0" fontId="8" borderId="15" applyNumberFormat="1" applyFont="1" applyFill="0" applyBorder="1" applyAlignment="1" applyProtection="0">
      <alignment vertical="center"/>
    </xf>
    <xf numFmtId="0" fontId="7" fillId="5" borderId="14" applyNumberFormat="0" applyFont="1" applyFill="1" applyBorder="1" applyAlignment="1" applyProtection="0">
      <alignment horizontal="center" vertical="center"/>
    </xf>
    <xf numFmtId="0" fontId="7" fillId="5" borderId="14" applyNumberFormat="0" applyFont="1" applyFill="1" applyBorder="1" applyAlignment="1" applyProtection="0">
      <alignment horizontal="left" vertical="center"/>
    </xf>
    <xf numFmtId="49" fontId="7" fillId="4" borderId="16" applyNumberFormat="1" applyFont="1" applyFill="1" applyBorder="1" applyAlignment="1" applyProtection="0">
      <alignment horizontal="center" vertical="center"/>
    </xf>
    <xf numFmtId="0" fontId="8" fillId="5" borderId="17" applyNumberFormat="0" applyFont="1" applyFill="1" applyBorder="1" applyAlignment="1" applyProtection="0">
      <alignment vertical="center"/>
    </xf>
    <xf numFmtId="49" fontId="8" fillId="5" borderId="18" applyNumberFormat="1" applyFont="1" applyFill="1" applyBorder="1" applyAlignment="1" applyProtection="0">
      <alignment horizontal="left" vertical="center"/>
    </xf>
    <xf numFmtId="0" fontId="8" fillId="5" borderId="18" applyNumberFormat="0" applyFont="1" applyFill="1" applyBorder="1" applyAlignment="1" applyProtection="0">
      <alignment horizontal="center" vertical="center"/>
    </xf>
    <xf numFmtId="0" fontId="8" fillId="5" borderId="18" applyNumberFormat="1" applyFont="1" applyFill="1" applyBorder="1" applyAlignment="1" applyProtection="0">
      <alignment horizontal="center" vertical="center"/>
    </xf>
    <xf numFmtId="0" fontId="8" fillId="5" borderId="15" applyNumberFormat="1" applyFont="1" applyFill="1" applyBorder="1" applyAlignment="1" applyProtection="0">
      <alignment horizontal="center" vertical="center"/>
    </xf>
    <xf numFmtId="0" fontId="2" applyNumberFormat="1" applyFont="1" applyFill="0" applyBorder="0" applyAlignment="1" applyProtection="0">
      <alignment vertical="bottom"/>
    </xf>
    <xf numFmtId="0" fontId="7" fillId="5" borderId="14" applyNumberFormat="0" applyFont="1" applyFill="1" applyBorder="1" applyAlignment="1" applyProtection="0">
      <alignment vertical="center"/>
    </xf>
    <xf numFmtId="0" fontId="7" fillId="5" borderId="17" applyNumberFormat="0" applyFont="1" applyFill="1" applyBorder="1" applyAlignment="1" applyProtection="0">
      <alignment horizontal="center" vertical="center"/>
    </xf>
    <xf numFmtId="0" fontId="8" fillId="6" borderId="15" applyNumberFormat="1" applyFont="1" applyFill="1" applyBorder="1" applyAlignment="1" applyProtection="0">
      <alignment vertical="center"/>
    </xf>
    <xf numFmtId="49" fontId="9" fillId="5" borderId="15" applyNumberFormat="1" applyFont="1" applyFill="1" applyBorder="1" applyAlignment="1" applyProtection="0">
      <alignment horizontal="center" vertical="center"/>
    </xf>
    <xf numFmtId="1" fontId="8" fillId="5" borderId="15" applyNumberFormat="1" applyFont="1" applyFill="1" applyBorder="1" applyAlignment="1" applyProtection="0">
      <alignment vertical="center"/>
    </xf>
    <xf numFmtId="49" fontId="8" fillId="5" borderId="15" applyNumberFormat="1" applyFont="1" applyFill="1" applyBorder="1" applyAlignment="1" applyProtection="0">
      <alignment horizontal="left" vertical="center" wrapText="1"/>
    </xf>
    <xf numFmtId="0" fontId="8" fillId="5" borderId="17" applyNumberFormat="0" applyFont="1" applyFill="1" applyBorder="1" applyAlignment="1" applyProtection="0">
      <alignment horizontal="center" vertical="center"/>
    </xf>
    <xf numFmtId="0" fontId="2" applyNumberFormat="1" applyFont="1" applyFill="0" applyBorder="0" applyAlignment="1" applyProtection="0">
      <alignment vertical="bottom"/>
    </xf>
    <xf numFmtId="0" fontId="7" fillId="5" borderId="15" applyNumberFormat="0" applyFont="1" applyFill="1" applyBorder="1" applyAlignment="1" applyProtection="0">
      <alignment vertical="center"/>
    </xf>
    <xf numFmtId="0" fontId="7" fillId="5" borderId="15" applyNumberFormat="0" applyFont="1" applyFill="1" applyBorder="1" applyAlignment="1" applyProtection="0">
      <alignment horizontal="left" vertical="center"/>
    </xf>
    <xf numFmtId="0" fontId="2" applyNumberFormat="1" applyFont="1" applyFill="0" applyBorder="0" applyAlignment="1" applyProtection="0">
      <alignment vertical="bottom"/>
    </xf>
    <xf numFmtId="49" fontId="4" borderId="19" applyNumberFormat="1" applyFont="1" applyFill="0" applyBorder="1" applyAlignment="1" applyProtection="0">
      <alignment vertical="bottom"/>
    </xf>
    <xf numFmtId="0" fontId="4" borderId="19" applyNumberFormat="0" applyFont="1" applyFill="0" applyBorder="1" applyAlignment="1" applyProtection="0">
      <alignment vertical="bottom"/>
    </xf>
    <xf numFmtId="49" fontId="5" fillId="4" borderId="20" applyNumberFormat="1" applyFont="1" applyFill="1" applyBorder="1" applyAlignment="1" applyProtection="0">
      <alignment vertical="bottom"/>
    </xf>
    <xf numFmtId="0" fontId="5" fillId="4" borderId="20" applyNumberFormat="0" applyFont="1" applyFill="1" applyBorder="1" applyAlignment="1" applyProtection="0">
      <alignment vertical="bottom"/>
    </xf>
    <xf numFmtId="0" fontId="4" fillId="4" borderId="20" applyNumberFormat="0" applyFont="1" applyFill="1" applyBorder="1" applyAlignment="1" applyProtection="0">
      <alignment vertical="bottom"/>
    </xf>
    <xf numFmtId="0" fontId="4" fillId="4" borderId="20" applyNumberFormat="1" applyFont="1" applyFill="1" applyBorder="1" applyAlignment="1" applyProtection="0">
      <alignment vertical="bottom"/>
    </xf>
    <xf numFmtId="0" fontId="5" borderId="18" applyNumberFormat="0" applyFont="1" applyFill="0" applyBorder="1" applyAlignment="1" applyProtection="0">
      <alignment vertical="bottom"/>
    </xf>
    <xf numFmtId="0" fontId="4" borderId="18" applyNumberFormat="0" applyFont="1" applyFill="0" applyBorder="1" applyAlignment="1" applyProtection="0">
      <alignment vertical="bottom"/>
    </xf>
    <xf numFmtId="49" fontId="4" borderId="18" applyNumberFormat="1" applyFont="1" applyFill="0" applyBorder="1" applyAlignment="1" applyProtection="0">
      <alignment vertical="bottom"/>
    </xf>
    <xf numFmtId="0" fontId="4" borderId="15" applyNumberFormat="0" applyFont="1" applyFill="0" applyBorder="1" applyAlignment="1" applyProtection="0">
      <alignment vertical="bottom"/>
    </xf>
    <xf numFmtId="49" fontId="5" borderId="15" applyNumberFormat="1" applyFont="1" applyFill="0" applyBorder="1" applyAlignment="1" applyProtection="0">
      <alignment horizontal="right" vertical="bottom"/>
    </xf>
    <xf numFmtId="49" fontId="4" borderId="15" applyNumberFormat="1" applyFont="1" applyFill="0" applyBorder="1" applyAlignment="1" applyProtection="0">
      <alignment vertical="bottom"/>
    </xf>
    <xf numFmtId="59" fontId="4" borderId="15" applyNumberFormat="1" applyFont="1" applyFill="0" applyBorder="1" applyAlignment="1" applyProtection="0">
      <alignment horizontal="right" vertical="bottom"/>
    </xf>
    <xf numFmtId="60" fontId="4" borderId="15" applyNumberFormat="1" applyFont="1" applyFill="0" applyBorder="1" applyAlignment="1" applyProtection="0">
      <alignment vertical="bottom"/>
    </xf>
    <xf numFmtId="0" fontId="4" borderId="15" applyNumberFormat="1" applyFont="1" applyFill="0" applyBorder="1" applyAlignment="1" applyProtection="0">
      <alignment vertical="bottom"/>
    </xf>
    <xf numFmtId="59" fontId="4" borderId="15" applyNumberFormat="1" applyFont="1" applyFill="0" applyBorder="1" applyAlignment="1" applyProtection="0">
      <alignment vertical="bottom"/>
    </xf>
    <xf numFmtId="49" fontId="5" borderId="15" applyNumberFormat="1" applyFont="1" applyFill="0" applyBorder="1" applyAlignment="1" applyProtection="0">
      <alignment vertical="bottom"/>
    </xf>
    <xf numFmtId="49" fontId="4" borderId="15" applyNumberFormat="1" applyFont="1" applyFill="0" applyBorder="1" applyAlignment="1" applyProtection="0">
      <alignment horizontal="left" vertical="bottom"/>
    </xf>
    <xf numFmtId="0" fontId="4" borderId="15" applyNumberFormat="1" applyFont="1" applyFill="0" applyBorder="1" applyAlignment="1" applyProtection="0">
      <alignment horizontal="left" vertical="bottom"/>
    </xf>
    <xf numFmtId="0" fontId="4" borderId="15" applyNumberFormat="0" applyFont="1" applyFill="0" applyBorder="1" applyAlignment="1" applyProtection="0">
      <alignment horizontal="right" vertical="bottom"/>
    </xf>
    <xf numFmtId="0" fontId="4" borderId="15" applyNumberFormat="0" applyFont="1" applyFill="0" applyBorder="1" applyAlignment="1" applyProtection="0">
      <alignment horizontal="left" vertical="bottom"/>
    </xf>
    <xf numFmtId="49" fontId="6" borderId="19" applyNumberFormat="1" applyFont="1" applyFill="0" applyBorder="1" applyAlignment="1" applyProtection="0">
      <alignment vertical="bottom"/>
    </xf>
    <xf numFmtId="0" fontId="6" borderId="19" applyNumberFormat="0" applyFont="1" applyFill="0" applyBorder="1" applyAlignment="1" applyProtection="0">
      <alignment vertical="bottom"/>
    </xf>
    <xf numFmtId="0" fontId="4" fillId="4" borderId="21" applyNumberFormat="0" applyFont="1" applyFill="1" applyBorder="1" applyAlignment="1" applyProtection="0">
      <alignment vertical="center"/>
    </xf>
    <xf numFmtId="0" fontId="4" fillId="5" borderId="22" applyNumberFormat="0" applyFont="1" applyFill="1" applyBorder="1" applyAlignment="1" applyProtection="0">
      <alignment horizontal="left" vertical="center"/>
    </xf>
    <xf numFmtId="0" fontId="4" fillId="5" borderId="22" applyNumberFormat="0" applyFont="1" applyFill="1" applyBorder="1" applyAlignment="1" applyProtection="0">
      <alignment vertical="center"/>
    </xf>
    <xf numFmtId="0" fontId="4" fillId="5" borderId="15" applyNumberFormat="0" applyFont="1" applyFill="1" applyBorder="1" applyAlignment="1" applyProtection="0">
      <alignment horizontal="left" vertical="center"/>
    </xf>
    <xf numFmtId="0" fontId="4" fillId="5" borderId="15" applyNumberFormat="0" applyFont="1" applyFill="1" applyBorder="1" applyAlignment="1" applyProtection="0">
      <alignment vertical="center"/>
    </xf>
    <xf numFmtId="0" fontId="2" applyNumberFormat="1" applyFont="1" applyFill="0" applyBorder="0" applyAlignment="1" applyProtection="0">
      <alignment vertical="bottom"/>
    </xf>
    <xf numFmtId="49" fontId="4" borderId="19" applyNumberFormat="1" applyFont="1" applyFill="0" applyBorder="1" applyAlignment="1" applyProtection="0">
      <alignment vertical="center"/>
    </xf>
    <xf numFmtId="0" fontId="4" borderId="19" applyNumberFormat="0" applyFont="1" applyFill="0" applyBorder="1" applyAlignment="1" applyProtection="0">
      <alignment vertical="center"/>
    </xf>
    <xf numFmtId="49" fontId="5" fillId="4" borderId="20" applyNumberFormat="1" applyFont="1" applyFill="1" applyBorder="1" applyAlignment="1" applyProtection="0">
      <alignment vertical="center"/>
    </xf>
    <xf numFmtId="0" fontId="5" fillId="4" borderId="20" applyNumberFormat="0" applyFont="1" applyFill="1" applyBorder="1" applyAlignment="1" applyProtection="0">
      <alignment vertical="center"/>
    </xf>
    <xf numFmtId="0" fontId="4" fillId="4" borderId="20" applyNumberFormat="0" applyFont="1" applyFill="1" applyBorder="1" applyAlignment="1" applyProtection="0">
      <alignment vertical="center"/>
    </xf>
    <xf numFmtId="0" fontId="4" fillId="4" borderId="20" applyNumberFormat="1" applyFont="1" applyFill="1" applyBorder="1" applyAlignment="1" applyProtection="0">
      <alignment vertical="center"/>
    </xf>
    <xf numFmtId="0" fontId="5" borderId="18" applyNumberFormat="0" applyFont="1" applyFill="0" applyBorder="1" applyAlignment="1" applyProtection="0">
      <alignment vertical="center"/>
    </xf>
    <xf numFmtId="0" fontId="4" borderId="18" applyNumberFormat="0" applyFont="1" applyFill="0" applyBorder="1" applyAlignment="1" applyProtection="0">
      <alignment vertical="center"/>
    </xf>
    <xf numFmtId="49" fontId="4" borderId="18" applyNumberFormat="1" applyFont="1" applyFill="0" applyBorder="1" applyAlignment="1" applyProtection="0">
      <alignment vertical="center"/>
    </xf>
    <xf numFmtId="0" fontId="4" borderId="15" applyNumberFormat="0" applyFont="1" applyFill="0" applyBorder="1" applyAlignment="1" applyProtection="0">
      <alignment vertical="center"/>
    </xf>
    <xf numFmtId="49" fontId="5" borderId="15" applyNumberFormat="1" applyFont="1" applyFill="0" applyBorder="1" applyAlignment="1" applyProtection="0">
      <alignment horizontal="right" vertical="center"/>
    </xf>
    <xf numFmtId="49" fontId="4" borderId="15" applyNumberFormat="1" applyFont="1" applyFill="0" applyBorder="1" applyAlignment="1" applyProtection="0">
      <alignment vertical="center"/>
    </xf>
    <xf numFmtId="59" fontId="4" borderId="15" applyNumberFormat="1" applyFont="1" applyFill="0" applyBorder="1" applyAlignment="1" applyProtection="0">
      <alignment horizontal="right" vertical="center"/>
    </xf>
    <xf numFmtId="60" fontId="4" borderId="15" applyNumberFormat="1" applyFont="1" applyFill="0" applyBorder="1" applyAlignment="1" applyProtection="0">
      <alignment vertical="center"/>
    </xf>
    <xf numFmtId="0" fontId="4" borderId="15" applyNumberFormat="1" applyFont="1" applyFill="0" applyBorder="1" applyAlignment="1" applyProtection="0">
      <alignment vertical="center"/>
    </xf>
    <xf numFmtId="59" fontId="4" borderId="15" applyNumberFormat="1" applyFont="1" applyFill="0" applyBorder="1" applyAlignment="1" applyProtection="0">
      <alignment vertical="center"/>
    </xf>
    <xf numFmtId="49" fontId="5" borderId="15" applyNumberFormat="1" applyFont="1" applyFill="0" applyBorder="1" applyAlignment="1" applyProtection="0">
      <alignment vertical="center"/>
    </xf>
    <xf numFmtId="49" fontId="4" borderId="15" applyNumberFormat="1" applyFont="1" applyFill="0" applyBorder="1" applyAlignment="1" applyProtection="0">
      <alignment horizontal="left" vertical="center"/>
    </xf>
    <xf numFmtId="0" fontId="4" borderId="15" applyNumberFormat="1" applyFont="1" applyFill="0" applyBorder="1" applyAlignment="1" applyProtection="0">
      <alignment horizontal="left" vertical="center"/>
    </xf>
    <xf numFmtId="0" fontId="4" borderId="15" applyNumberFormat="0" applyFont="1" applyFill="0" applyBorder="1" applyAlignment="1" applyProtection="0">
      <alignment horizontal="right" vertical="center"/>
    </xf>
    <xf numFmtId="0" fontId="4" borderId="15" applyNumberFormat="0" applyFont="1" applyFill="0" applyBorder="1" applyAlignment="1" applyProtection="0">
      <alignment horizontal="left" vertical="center"/>
    </xf>
    <xf numFmtId="49" fontId="6" borderId="19" applyNumberFormat="1" applyFont="1" applyFill="0" applyBorder="1" applyAlignment="1" applyProtection="0">
      <alignment vertical="center"/>
    </xf>
    <xf numFmtId="0" fontId="6" borderId="19" applyNumberFormat="0" applyFont="1" applyFill="0" applyBorder="1" applyAlignment="1" applyProtection="0">
      <alignment vertical="center"/>
    </xf>
    <xf numFmtId="0" fontId="2" applyNumberFormat="1" applyFont="1" applyFill="0" applyBorder="0" applyAlignment="1" applyProtection="0">
      <alignment vertical="bottom"/>
    </xf>
    <xf numFmtId="49" fontId="8" borderId="23" applyNumberFormat="1" applyFont="1" applyFill="0" applyBorder="1" applyAlignment="1" applyProtection="0">
      <alignment vertical="bottom"/>
    </xf>
    <xf numFmtId="0" fontId="8" borderId="23" applyNumberFormat="0" applyFont="1" applyFill="0" applyBorder="1" applyAlignment="1" applyProtection="0">
      <alignment vertical="bottom"/>
    </xf>
    <xf numFmtId="0" fontId="8" borderId="23" applyNumberFormat="0" applyFont="1" applyFill="0" applyBorder="1" applyAlignment="1" applyProtection="0">
      <alignment horizontal="center" vertical="bottom"/>
    </xf>
    <xf numFmtId="49" fontId="7" fillId="4" borderId="24" applyNumberFormat="1" applyFont="1" applyFill="1" applyBorder="1" applyAlignment="1" applyProtection="0">
      <alignment vertical="bottom"/>
    </xf>
    <xf numFmtId="0" fontId="8" fillId="4" borderId="25" applyNumberFormat="0" applyFont="1" applyFill="1" applyBorder="1" applyAlignment="1" applyProtection="0">
      <alignment vertical="bottom"/>
    </xf>
    <xf numFmtId="49" fontId="7" fillId="4" borderId="25" applyNumberFormat="1" applyFont="1" applyFill="1" applyBorder="1" applyAlignment="1" applyProtection="0">
      <alignment horizontal="center" vertical="bottom"/>
    </xf>
    <xf numFmtId="0" fontId="8" fillId="4" borderId="25" applyNumberFormat="1" applyFont="1" applyFill="1" applyBorder="1" applyAlignment="1" applyProtection="0">
      <alignment vertical="bottom"/>
    </xf>
    <xf numFmtId="0" fontId="8" fillId="4" borderId="26" applyNumberFormat="0" applyFont="1" applyFill="1" applyBorder="1" applyAlignment="1" applyProtection="0">
      <alignment vertical="bottom"/>
    </xf>
    <xf numFmtId="0" fontId="7" borderId="27" applyNumberFormat="0" applyFont="1" applyFill="0" applyBorder="1" applyAlignment="1" applyProtection="0">
      <alignment vertical="bottom"/>
    </xf>
    <xf numFmtId="0" fontId="8" borderId="27" applyNumberFormat="0" applyFont="1" applyFill="0" applyBorder="1" applyAlignment="1" applyProtection="0">
      <alignment vertical="bottom"/>
    </xf>
    <xf numFmtId="0" fontId="7" borderId="27" applyNumberFormat="0" applyFont="1" applyFill="0" applyBorder="1" applyAlignment="1" applyProtection="0">
      <alignment horizontal="center" vertical="bottom"/>
    </xf>
    <xf numFmtId="0" fontId="8" borderId="15" applyNumberFormat="0" applyFont="1" applyFill="0" applyBorder="1" applyAlignment="1" applyProtection="0">
      <alignment vertical="bottom"/>
    </xf>
    <xf numFmtId="49" fontId="7" borderId="15" applyNumberFormat="1" applyFont="1" applyFill="0" applyBorder="1" applyAlignment="1" applyProtection="0">
      <alignment horizontal="right" vertical="bottom"/>
    </xf>
    <xf numFmtId="0" fontId="8" borderId="15" applyNumberFormat="0" applyFont="1" applyFill="0" applyBorder="1" applyAlignment="1" applyProtection="0">
      <alignment horizontal="center" vertical="bottom"/>
    </xf>
    <xf numFmtId="0" fontId="7" borderId="15" applyNumberFormat="0" applyFont="1" applyFill="0" applyBorder="1" applyAlignment="1" applyProtection="0">
      <alignment horizontal="right" vertical="bottom"/>
    </xf>
    <xf numFmtId="49" fontId="8" borderId="15" applyNumberFormat="1" applyFont="1" applyFill="0" applyBorder="1" applyAlignment="1" applyProtection="0">
      <alignment vertical="bottom"/>
    </xf>
    <xf numFmtId="59" fontId="8" borderId="15" applyNumberFormat="1" applyFont="1" applyFill="0" applyBorder="1" applyAlignment="1" applyProtection="0">
      <alignment horizontal="right" vertical="bottom"/>
    </xf>
    <xf numFmtId="60" fontId="8" borderId="15" applyNumberFormat="1" applyFont="1" applyFill="0" applyBorder="1" applyAlignment="1" applyProtection="0">
      <alignment vertical="bottom"/>
    </xf>
    <xf numFmtId="0" fontId="8" borderId="15" applyNumberFormat="1" applyFont="1" applyFill="0" applyBorder="1" applyAlignment="1" applyProtection="0">
      <alignment vertical="bottom"/>
    </xf>
    <xf numFmtId="59" fontId="8" borderId="15" applyNumberFormat="1" applyFont="1" applyFill="0" applyBorder="1" applyAlignment="1" applyProtection="0">
      <alignment vertical="bottom"/>
    </xf>
    <xf numFmtId="49" fontId="7" borderId="15" applyNumberFormat="1" applyFont="1" applyFill="0" applyBorder="1" applyAlignment="1" applyProtection="0">
      <alignment vertical="bottom"/>
    </xf>
    <xf numFmtId="49" fontId="8" borderId="15" applyNumberFormat="1" applyFont="1" applyFill="0" applyBorder="1" applyAlignment="1" applyProtection="0">
      <alignment horizontal="left" vertical="bottom"/>
    </xf>
    <xf numFmtId="49" fontId="8" borderId="15" applyNumberFormat="1" applyFont="1" applyFill="0" applyBorder="1" applyAlignment="1" applyProtection="0">
      <alignment horizontal="center" vertical="bottom"/>
    </xf>
    <xf numFmtId="0" fontId="8" borderId="19" applyNumberFormat="0" applyFont="1" applyFill="0" applyBorder="1" applyAlignment="1" applyProtection="0">
      <alignment vertical="bottom"/>
    </xf>
    <xf numFmtId="0" fontId="8" borderId="19" applyNumberFormat="0" applyFont="1" applyFill="0" applyBorder="1" applyAlignment="1" applyProtection="0">
      <alignment horizontal="center" vertical="bottom"/>
    </xf>
    <xf numFmtId="49" fontId="7" fillId="2" borderId="9" applyNumberFormat="1" applyFont="1" applyFill="1" applyBorder="1" applyAlignment="1" applyProtection="0">
      <alignment vertical="bottom"/>
    </xf>
    <xf numFmtId="49" fontId="7" fillId="2" borderId="9" applyNumberFormat="1" applyFont="1" applyFill="1" applyBorder="1" applyAlignment="1" applyProtection="0">
      <alignment horizontal="center" vertical="bottom"/>
    </xf>
    <xf numFmtId="49" fontId="8" fillId="2" borderId="9" applyNumberFormat="1" applyFont="1" applyFill="1" applyBorder="1" applyAlignment="1" applyProtection="0">
      <alignment horizontal="center" vertical="bottom"/>
    </xf>
    <xf numFmtId="0" fontId="8" borderId="28" applyNumberFormat="0" applyFont="1" applyFill="0" applyBorder="1" applyAlignment="1" applyProtection="0">
      <alignment vertical="bottom"/>
    </xf>
    <xf numFmtId="49" fontId="8" borderId="22" applyNumberFormat="1" applyFont="1" applyFill="0" applyBorder="1" applyAlignment="1" applyProtection="0">
      <alignment horizontal="left" vertical="bottom"/>
    </xf>
    <xf numFmtId="0" fontId="8" borderId="22" applyNumberFormat="1" applyFont="1" applyFill="0" applyBorder="1" applyAlignment="1" applyProtection="0">
      <alignment vertical="bottom"/>
    </xf>
    <xf numFmtId="0" fontId="8" borderId="22" applyNumberFormat="1" applyFont="1" applyFill="0" applyBorder="1" applyAlignment="1" applyProtection="0">
      <alignment horizontal="center" vertical="bottom"/>
    </xf>
    <xf numFmtId="0" fontId="8" borderId="15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bottom"/>
    </xf>
    <xf numFmtId="49" fontId="8" borderId="19" applyNumberFormat="1" applyFont="1" applyFill="0" applyBorder="1" applyAlignment="1" applyProtection="0">
      <alignment vertical="bottom"/>
    </xf>
    <xf numFmtId="49" fontId="7" fillId="2" borderId="29" applyNumberFormat="1" applyFont="1" applyFill="1" applyBorder="1" applyAlignment="1" applyProtection="0">
      <alignment vertical="bottom"/>
    </xf>
    <xf numFmtId="0" fontId="8" fillId="2" borderId="29" applyNumberFormat="0" applyFont="1" applyFill="1" applyBorder="1" applyAlignment="1" applyProtection="0">
      <alignment vertical="bottom"/>
    </xf>
    <xf numFmtId="0" fontId="8" fillId="2" borderId="29" applyNumberFormat="1" applyFont="1" applyFill="1" applyBorder="1" applyAlignment="1" applyProtection="0">
      <alignment vertical="bottom"/>
    </xf>
    <xf numFmtId="0" fontId="8" borderId="30" applyNumberFormat="0" applyFont="1" applyFill="0" applyBorder="1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7" borderId="15" applyNumberFormat="0" applyFont="1" applyFill="0" applyBorder="1" applyAlignment="1" applyProtection="0">
      <alignment vertical="bottom"/>
    </xf>
    <xf numFmtId="49" fontId="8" borderId="22" applyNumberFormat="1" applyFont="1" applyFill="0" applyBorder="1" applyAlignment="1" applyProtection="0">
      <alignment vertical="bottom"/>
    </xf>
    <xf numFmtId="0" fontId="8" borderId="15" applyNumberFormat="1" applyFont="1" applyFill="0" applyBorder="1" applyAlignment="1" applyProtection="0">
      <alignment horizontal="right" vertical="bottom"/>
    </xf>
    <xf numFmtId="0" fontId="8" borderId="31" applyNumberFormat="0" applyFont="1" applyFill="0" applyBorder="1" applyAlignment="1" applyProtection="0">
      <alignment vertical="bottom"/>
    </xf>
    <xf numFmtId="49" fontId="10" borderId="15" applyNumberFormat="1" applyFont="1" applyFill="0" applyBorder="1" applyAlignment="1" applyProtection="0">
      <alignment horizontal="left" vertical="bottom"/>
    </xf>
    <xf numFmtId="49" fontId="10" borderId="15" applyNumberFormat="1" applyFont="1" applyFill="0" applyBorder="1" applyAlignment="1" applyProtection="0">
      <alignment vertical="bottom"/>
    </xf>
    <xf numFmtId="0" fontId="8" borderId="22" applyNumberFormat="0" applyFont="1" applyFill="0" applyBorder="1" applyAlignment="1" applyProtection="0">
      <alignment vertical="bottom"/>
    </xf>
    <xf numFmtId="20" fontId="8" borderId="19" applyNumberFormat="1" applyFont="1" applyFill="0" applyBorder="1" applyAlignment="1" applyProtection="0">
      <alignment horizontal="right" vertical="bottom"/>
    </xf>
    <xf numFmtId="49" fontId="8" borderId="22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bottom"/>
    </xf>
    <xf numFmtId="0" fontId="2" borderId="23" applyNumberFormat="0" applyFont="1" applyFill="0" applyBorder="1" applyAlignment="1" applyProtection="0">
      <alignment vertical="bottom"/>
    </xf>
    <xf numFmtId="49" fontId="7" fillId="4" borderId="32" applyNumberFormat="1" applyFont="1" applyFill="1" applyBorder="1" applyAlignment="1" applyProtection="0">
      <alignment vertical="bottom"/>
    </xf>
    <xf numFmtId="0" fontId="8" fillId="4" borderId="33" applyNumberFormat="0" applyFont="1" applyFill="1" applyBorder="1" applyAlignment="1" applyProtection="0">
      <alignment vertical="bottom"/>
    </xf>
    <xf numFmtId="49" fontId="7" fillId="4" borderId="33" applyNumberFormat="1" applyFont="1" applyFill="1" applyBorder="1" applyAlignment="1" applyProtection="0">
      <alignment vertical="bottom"/>
    </xf>
    <xf numFmtId="0" fontId="8" fillId="4" borderId="33" applyNumberFormat="1" applyFont="1" applyFill="1" applyBorder="1" applyAlignment="1" applyProtection="0">
      <alignment vertical="bottom"/>
    </xf>
    <xf numFmtId="0" fontId="2" fillId="4" borderId="34" applyNumberFormat="0" applyFont="1" applyFill="1" applyBorder="1" applyAlignment="1" applyProtection="0">
      <alignment vertical="bottom"/>
    </xf>
    <xf numFmtId="0" fontId="2" borderId="27" applyNumberFormat="0" applyFont="1" applyFill="0" applyBorder="1" applyAlignment="1" applyProtection="0">
      <alignment vertical="bottom"/>
    </xf>
    <xf numFmtId="0" fontId="2" borderId="15" applyNumberFormat="0" applyFont="1" applyFill="0" applyBorder="1" applyAlignment="1" applyProtection="0">
      <alignment vertical="bottom"/>
    </xf>
    <xf numFmtId="49" fontId="8" fillId="4" borderId="35" applyNumberFormat="1" applyFont="1" applyFill="1" applyBorder="1" applyAlignment="1" applyProtection="0">
      <alignment horizontal="center" vertical="bottom"/>
    </xf>
    <xf numFmtId="49" fontId="8" fillId="4" borderId="36" applyNumberFormat="1" applyFont="1" applyFill="1" applyBorder="1" applyAlignment="1" applyProtection="0">
      <alignment horizontal="center" vertical="bottom"/>
    </xf>
    <xf numFmtId="49" fontId="8" fillId="4" borderId="36" applyNumberFormat="1" applyFont="1" applyFill="1" applyBorder="1" applyAlignment="1" applyProtection="0">
      <alignment vertical="bottom"/>
    </xf>
    <xf numFmtId="0" fontId="2" fillId="4" borderId="37" applyNumberFormat="0" applyFont="1" applyFill="1" applyBorder="1" applyAlignment="1" applyProtection="0">
      <alignment vertical="bottom"/>
    </xf>
    <xf numFmtId="49" fontId="8" borderId="27" applyNumberFormat="1" applyFont="1" applyFill="0" applyBorder="1" applyAlignment="1" applyProtection="0">
      <alignment vertical="bottom"/>
    </xf>
    <xf numFmtId="0" fontId="8" borderId="27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bcb"/>
      <rgbColor rgb="ffbfbfbf"/>
      <rgbColor rgb="ffcacaca"/>
      <rgbColor rgb="ffd6d6d6"/>
      <rgbColor rgb="ffffffff"/>
      <rgbColor rgb="fffefcdc"/>
      <rgbColor rgb="fff4f4f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8104</xdr:colOff>
      <xdr:row>7</xdr:row>
      <xdr:rowOff>53975</xdr:rowOff>
    </xdr:from>
    <xdr:to>
      <xdr:col>4</xdr:col>
      <xdr:colOff>150461</xdr:colOff>
      <xdr:row>7</xdr:row>
      <xdr:rowOff>53975</xdr:rowOff>
    </xdr:to>
    <xdr:sp>
      <xdr:nvSpPr>
        <xdr:cNvPr id="2" name="Shape 2"/>
        <xdr:cNvSpPr/>
      </xdr:nvSpPr>
      <xdr:spPr>
        <a:xfrm flipH="1">
          <a:off x="3183104" y="1282700"/>
          <a:ext cx="142358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29"/>
  <sheetViews>
    <sheetView workbookViewId="0" showGridLines="0" defaultGridColor="1"/>
  </sheetViews>
  <sheetFormatPr defaultColWidth="12.5" defaultRowHeight="11.9" customHeight="1" outlineLevelRow="0" outlineLevelCol="0"/>
  <cols>
    <col min="1" max="1" width="12.5" style="1" customWidth="1"/>
    <col min="2" max="2" width="13" style="1" customWidth="1"/>
    <col min="3" max="3" width="9.21094" style="1" customWidth="1"/>
    <col min="4" max="4" width="7.5" style="1" customWidth="1"/>
    <col min="5" max="5" width="6.98438" style="1" customWidth="1"/>
    <col min="6" max="16384" width="12.5" style="1" customWidth="1"/>
  </cols>
  <sheetData>
    <row r="1" ht="11" customHeight="1"/>
    <row r="2" ht="13.8" customHeight="1">
      <c r="A2" s="2"/>
      <c r="B2" s="2"/>
      <c r="C2" s="2"/>
      <c r="D2" s="2"/>
      <c r="E2" s="2"/>
    </row>
    <row r="3" ht="14.4" customHeight="1">
      <c r="A3" t="s" s="3">
        <v>0</v>
      </c>
      <c r="B3" s="4"/>
      <c r="C3" s="5"/>
      <c r="D3" t="s" s="3">
        <v>1</v>
      </c>
      <c r="E3" s="6">
        <v>960</v>
      </c>
    </row>
    <row r="4" ht="11.7" customHeight="1">
      <c r="A4" s="7"/>
      <c r="B4" s="7"/>
      <c r="C4" s="8"/>
      <c r="D4" s="7"/>
      <c r="E4" t="s" s="9">
        <v>2</v>
      </c>
    </row>
    <row r="5" ht="11.7" customHeight="1">
      <c r="A5" s="8"/>
      <c r="B5" s="8"/>
      <c r="C5" t="s" s="10">
        <v>3</v>
      </c>
      <c r="D5" t="s" s="11">
        <v>4</v>
      </c>
      <c r="E5" t="s" s="12">
        <v>5</v>
      </c>
    </row>
    <row r="6" ht="11.7" customHeight="1">
      <c r="A6" t="s" s="13">
        <v>6</v>
      </c>
      <c r="B6" s="8"/>
      <c r="C6" s="14">
        <v>5.225</v>
      </c>
      <c r="D6" s="15">
        <f>C6*2</f>
        <v>10.45</v>
      </c>
      <c r="E6" s="16">
        <f>D6*$E$3*1.1</f>
        <v>11035.2</v>
      </c>
    </row>
    <row r="7" ht="11.7" customHeight="1">
      <c r="A7" t="s" s="13">
        <v>7</v>
      </c>
      <c r="B7" s="8"/>
      <c r="C7" s="17">
        <v>1</v>
      </c>
      <c r="D7" s="18">
        <f>C7*2</f>
        <v>2</v>
      </c>
      <c r="E7" s="16">
        <f>D7*$E$3*1.1</f>
        <v>2112</v>
      </c>
    </row>
    <row r="8" ht="11.7" customHeight="1">
      <c r="A8" t="s" s="13">
        <v>8</v>
      </c>
      <c r="B8" s="8"/>
      <c r="C8" s="17">
        <v>0.125</v>
      </c>
      <c r="D8" s="15">
        <f>C8*2</f>
        <v>0.25</v>
      </c>
      <c r="E8" s="16">
        <f>D8*$E$3*1.1</f>
        <v>264</v>
      </c>
    </row>
    <row r="9" ht="11.7" customHeight="1">
      <c r="A9" t="s" s="13">
        <v>9</v>
      </c>
      <c r="B9" s="8"/>
      <c r="C9" s="17">
        <v>1</v>
      </c>
      <c r="D9" s="18">
        <f>C9*2</f>
        <v>2</v>
      </c>
      <c r="E9" s="16">
        <f>D9*$E$3*1.1</f>
        <v>2112</v>
      </c>
    </row>
    <row r="10" ht="11.7" customHeight="1">
      <c r="A10" t="s" s="13">
        <v>10</v>
      </c>
      <c r="B10" s="8"/>
      <c r="C10" s="17">
        <v>2</v>
      </c>
      <c r="D10" s="18">
        <f>C10*2</f>
        <v>4</v>
      </c>
      <c r="E10" s="16">
        <f>D10*$E$3*1.1</f>
        <v>4224</v>
      </c>
    </row>
    <row r="11" ht="11.7" customHeight="1">
      <c r="A11" t="s" s="13">
        <v>11</v>
      </c>
      <c r="B11" s="8"/>
      <c r="C11" s="17">
        <v>0.6</v>
      </c>
      <c r="D11" s="19">
        <f>C11*2</f>
        <v>1.2</v>
      </c>
      <c r="E11" s="16">
        <f>D11*$E$3*1.1</f>
        <v>1267.2</v>
      </c>
    </row>
    <row r="12" ht="11.7" customHeight="1">
      <c r="A12" t="s" s="13">
        <v>12</v>
      </c>
      <c r="B12" s="8"/>
      <c r="C12" s="20">
        <v>0.05</v>
      </c>
      <c r="D12" s="19">
        <f>C12*2</f>
        <v>0.1</v>
      </c>
      <c r="E12" s="16">
        <f>D12*$E$3*1.1</f>
        <v>105.6</v>
      </c>
    </row>
    <row r="13" ht="11.7" customHeight="1">
      <c r="A13" t="s" s="13">
        <v>13</v>
      </c>
      <c r="B13" s="8"/>
      <c r="C13" s="20">
        <f>C6+C7+C8+C9+C10+C12+C11</f>
        <v>10</v>
      </c>
      <c r="D13" s="18">
        <f>C13*2</f>
        <v>20</v>
      </c>
      <c r="E13" s="16">
        <f>D13*$E$3*1.1</f>
        <v>21120</v>
      </c>
    </row>
    <row r="14" ht="11.7" customHeight="1">
      <c r="A14" s="8"/>
      <c r="B14" s="8"/>
      <c r="C14" s="8"/>
      <c r="D14" s="8"/>
      <c r="E14" s="21"/>
    </row>
    <row r="15" ht="11.7" customHeight="1">
      <c r="A15" t="s" s="22">
        <v>14</v>
      </c>
      <c r="B15" t="s" s="22">
        <v>15</v>
      </c>
      <c r="C15" s="8"/>
      <c r="D15" s="8"/>
      <c r="E15" s="8"/>
    </row>
    <row r="16" ht="11.7" customHeight="1">
      <c r="A16" t="s" s="23">
        <v>16</v>
      </c>
      <c r="B16" s="24">
        <v>180</v>
      </c>
      <c r="C16" s="8"/>
      <c r="D16" s="8"/>
      <c r="E16" s="8"/>
    </row>
    <row r="17" ht="11.7" customHeight="1">
      <c r="A17" t="s" s="23">
        <v>16</v>
      </c>
      <c r="B17" s="24">
        <v>30</v>
      </c>
      <c r="C17" s="8"/>
      <c r="D17" t="s" s="13">
        <v>17</v>
      </c>
      <c r="E17" s="24">
        <v>40</v>
      </c>
    </row>
    <row r="18" ht="11.7" customHeight="1">
      <c r="A18" t="s" s="23">
        <v>18</v>
      </c>
      <c r="B18" s="24">
        <v>30</v>
      </c>
      <c r="C18" t="s" s="13">
        <v>19</v>
      </c>
      <c r="D18" s="8"/>
      <c r="E18" s="8"/>
    </row>
    <row r="19" ht="11.7" customHeight="1">
      <c r="A19" t="s" s="23">
        <v>20</v>
      </c>
      <c r="B19" s="24">
        <v>30</v>
      </c>
      <c r="C19" s="25"/>
      <c r="D19" s="8"/>
      <c r="E19" s="8"/>
    </row>
    <row r="20" ht="11.7" customHeight="1">
      <c r="A20" t="s" s="23">
        <v>21</v>
      </c>
      <c r="B20" s="24">
        <v>300</v>
      </c>
      <c r="C20" s="8"/>
      <c r="D20" s="8"/>
      <c r="E20" s="8"/>
    </row>
    <row r="21" ht="11.7" customHeight="1">
      <c r="A21" t="s" s="23">
        <v>22</v>
      </c>
      <c r="B21" s="26"/>
      <c r="C21" s="8"/>
      <c r="D21" t="s" s="13">
        <v>23</v>
      </c>
      <c r="E21" s="27">
        <f>(B16+(B17*E17)+(B18*E17)+(B19*E17)+B20)/60/60</f>
        <v>1.13333333333333</v>
      </c>
    </row>
    <row r="22" ht="11.2" customHeight="1">
      <c r="A22" t="s" s="28">
        <v>24</v>
      </c>
      <c r="B22" s="29"/>
      <c r="C22" s="2"/>
      <c r="D22" s="2"/>
      <c r="E22" s="2"/>
    </row>
    <row r="23" ht="14.7" customHeight="1">
      <c r="A23" t="s" s="30">
        <v>25</v>
      </c>
      <c r="B23" t="s" s="30">
        <v>26</v>
      </c>
      <c r="C23" t="s" s="30">
        <v>27</v>
      </c>
      <c r="D23" t="s" s="30">
        <v>28</v>
      </c>
      <c r="E23" s="31"/>
    </row>
    <row r="24" ht="15.2" customHeight="1">
      <c r="A24" s="32"/>
      <c r="B24" s="32"/>
      <c r="C24" s="32"/>
      <c r="D24" s="33"/>
      <c r="E24" s="34"/>
    </row>
    <row r="25" ht="15.7" customHeight="1">
      <c r="A25" s="35"/>
      <c r="B25" s="35"/>
      <c r="C25" s="35"/>
      <c r="D25" s="36"/>
      <c r="E25" s="37"/>
    </row>
    <row r="26" ht="15.7" customHeight="1">
      <c r="A26" s="35"/>
      <c r="B26" s="35"/>
      <c r="C26" s="35"/>
      <c r="D26" s="35"/>
      <c r="E26" s="37"/>
    </row>
    <row r="27" ht="15.7" customHeight="1">
      <c r="A27" s="35"/>
      <c r="B27" s="35"/>
      <c r="C27" s="35"/>
      <c r="D27" s="35"/>
      <c r="E27" s="37"/>
    </row>
    <row r="28" ht="15.7" customHeight="1">
      <c r="A28" s="35"/>
      <c r="B28" s="35"/>
      <c r="C28" s="35"/>
      <c r="D28" s="35"/>
      <c r="E28" s="37"/>
    </row>
    <row r="29" ht="15.7" customHeight="1">
      <c r="A29" s="35"/>
      <c r="B29" s="35"/>
      <c r="C29" s="35"/>
      <c r="D29" s="35"/>
      <c r="E29" s="37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27"/>
  <sheetViews>
    <sheetView workbookViewId="0" showGridLines="0" defaultGridColor="1"/>
  </sheetViews>
  <sheetFormatPr defaultColWidth="12.6667" defaultRowHeight="11.9" customHeight="1" outlineLevelRow="0" outlineLevelCol="0"/>
  <cols>
    <col min="1" max="2" width="12.6719" style="38" customWidth="1"/>
    <col min="3" max="3" width="5.67188" style="38" customWidth="1"/>
    <col min="4" max="4" width="7.17188" style="38" customWidth="1"/>
    <col min="5" max="5" width="3.17188" style="38" customWidth="1"/>
    <col min="6" max="6" width="5.64062" style="38" customWidth="1"/>
    <col min="7" max="16384" width="12.6719" style="38" customWidth="1"/>
  </cols>
  <sheetData>
    <row r="1" ht="14.75" customHeight="1">
      <c r="A1" t="s" s="39">
        <v>29</v>
      </c>
      <c r="B1" s="40"/>
      <c r="C1" s="41"/>
      <c r="D1" s="40"/>
      <c r="E1" s="42"/>
      <c r="F1" s="43"/>
    </row>
    <row r="2" ht="14.75" customHeight="1">
      <c r="A2" t="s" s="44">
        <v>30</v>
      </c>
      <c r="B2" s="45"/>
      <c r="C2" t="s" s="46">
        <v>1</v>
      </c>
      <c r="D2" s="47">
        <v>20</v>
      </c>
      <c r="E2" s="48"/>
      <c r="F2" s="49"/>
    </row>
    <row r="3" ht="8.25" customHeight="1">
      <c r="A3" s="50"/>
      <c r="B3" s="50"/>
      <c r="C3" s="51"/>
      <c r="D3" s="50"/>
      <c r="E3" s="42"/>
      <c r="F3" s="43"/>
    </row>
    <row r="4" ht="14.75" customHeight="1">
      <c r="A4" s="42"/>
      <c r="B4" t="s" s="52">
        <v>31</v>
      </c>
      <c r="C4" s="53"/>
      <c r="D4" t="s" s="52">
        <v>31</v>
      </c>
      <c r="E4" s="42"/>
      <c r="F4" s="43"/>
    </row>
    <row r="5" ht="14.75" customHeight="1">
      <c r="A5" t="s" s="54">
        <v>32</v>
      </c>
      <c r="B5" s="55">
        <v>12.5</v>
      </c>
      <c r="C5" s="53"/>
      <c r="D5" s="56">
        <f>1.1*B5*D2</f>
        <v>275</v>
      </c>
      <c r="E5" s="42"/>
      <c r="F5" s="43"/>
    </row>
    <row r="6" ht="14.75" customHeight="1">
      <c r="A6" t="s" s="54">
        <v>33</v>
      </c>
      <c r="B6" s="57">
        <f>25-B5-B7-B8</f>
        <v>10.5</v>
      </c>
      <c r="C6" s="53"/>
      <c r="D6" s="56">
        <f>1.1*B6*D2</f>
        <v>231</v>
      </c>
      <c r="E6" s="42"/>
      <c r="F6" s="43"/>
    </row>
    <row r="7" ht="14.75" customHeight="1">
      <c r="A7" t="s" s="54">
        <v>9</v>
      </c>
      <c r="B7" s="57">
        <v>1</v>
      </c>
      <c r="C7" s="53"/>
      <c r="D7" s="56">
        <f>1.1*B7*D2</f>
        <v>22</v>
      </c>
      <c r="E7" s="42"/>
      <c r="F7" s="43"/>
    </row>
    <row r="8" ht="14.75" customHeight="1">
      <c r="A8" t="s" s="54">
        <v>10</v>
      </c>
      <c r="B8" s="57">
        <v>1</v>
      </c>
      <c r="C8" s="53"/>
      <c r="D8" s="56">
        <f>1.1*B8*D2</f>
        <v>22</v>
      </c>
      <c r="E8" s="42"/>
      <c r="F8" s="43"/>
    </row>
    <row r="9" ht="14.75" customHeight="1">
      <c r="A9" t="s" s="54">
        <v>13</v>
      </c>
      <c r="B9" s="57">
        <v>25</v>
      </c>
      <c r="C9" s="53"/>
      <c r="D9" s="56">
        <f>D5+D6+D7+D8</f>
        <v>550</v>
      </c>
      <c r="E9" s="42"/>
      <c r="F9" s="43"/>
    </row>
    <row r="10" ht="14.75" customHeight="1">
      <c r="A10" s="42"/>
      <c r="B10" s="42"/>
      <c r="C10" s="53"/>
      <c r="D10" s="42"/>
      <c r="E10" s="42"/>
      <c r="F10" s="43"/>
    </row>
    <row r="11" ht="14.75" customHeight="1">
      <c r="A11" t="s" s="54">
        <v>14</v>
      </c>
      <c r="B11" s="42"/>
      <c r="C11" s="53"/>
      <c r="D11" s="42"/>
      <c r="E11" s="42"/>
      <c r="F11" s="43"/>
    </row>
    <row r="12" ht="14.75" customHeight="1">
      <c r="A12" t="s" s="58">
        <v>34</v>
      </c>
      <c r="B12" s="57">
        <v>30</v>
      </c>
      <c r="C12" t="s" s="58">
        <v>35</v>
      </c>
      <c r="D12" t="s" s="59">
        <v>17</v>
      </c>
      <c r="E12" s="60"/>
      <c r="F12" s="43"/>
    </row>
    <row r="13" ht="14.75" customHeight="1">
      <c r="A13" t="s" s="58">
        <v>36</v>
      </c>
      <c r="B13" s="57">
        <v>30</v>
      </c>
      <c r="C13" t="s" s="58">
        <v>35</v>
      </c>
      <c r="D13" s="61">
        <v>35</v>
      </c>
      <c r="E13" s="42"/>
      <c r="F13" s="43"/>
    </row>
    <row r="14" ht="14.75" customHeight="1">
      <c r="A14" t="s" s="58">
        <v>37</v>
      </c>
      <c r="B14" s="57">
        <v>30</v>
      </c>
      <c r="C14" t="s" s="58">
        <v>35</v>
      </c>
      <c r="D14" t="s" s="54">
        <v>38</v>
      </c>
      <c r="E14" s="42"/>
      <c r="F14" s="43"/>
    </row>
    <row r="15" ht="14.75" customHeight="1">
      <c r="A15" t="s" s="58">
        <v>39</v>
      </c>
      <c r="B15" s="57">
        <v>30</v>
      </c>
      <c r="C15" t="s" s="58">
        <v>35</v>
      </c>
      <c r="D15" s="57">
        <f>((SUM(B13:B15)*D13)+B12+B16)/60</f>
        <v>58</v>
      </c>
      <c r="E15" s="42"/>
      <c r="F15" s="43"/>
    </row>
    <row r="16" ht="14.75" customHeight="1">
      <c r="A16" t="s" s="58">
        <v>40</v>
      </c>
      <c r="B16" s="57">
        <v>300</v>
      </c>
      <c r="C16" t="s" s="58">
        <v>35</v>
      </c>
      <c r="D16" s="42"/>
      <c r="E16" s="42"/>
      <c r="F16" s="43"/>
    </row>
    <row r="17" ht="14.75" customHeight="1">
      <c r="A17" t="s" s="58">
        <v>22</v>
      </c>
      <c r="B17" s="42"/>
      <c r="C17" s="53"/>
      <c r="D17" s="42"/>
      <c r="E17" s="42"/>
      <c r="F17" s="43"/>
    </row>
    <row r="18" ht="8.25" customHeight="1">
      <c r="A18" s="62"/>
      <c r="B18" s="62"/>
      <c r="C18" s="63"/>
      <c r="D18" s="62"/>
      <c r="E18" s="42"/>
      <c r="F18" s="43"/>
    </row>
    <row r="19" ht="14.75" customHeight="1">
      <c r="A19" t="s" s="64">
        <v>41</v>
      </c>
      <c r="B19" t="s" s="64">
        <v>9</v>
      </c>
      <c r="C19" t="s" s="46">
        <v>27</v>
      </c>
      <c r="D19" t="s" s="64">
        <v>28</v>
      </c>
      <c r="E19" s="65"/>
      <c r="F19" s="43"/>
    </row>
    <row r="20" ht="14.75" customHeight="1">
      <c r="A20" t="s" s="66">
        <v>42</v>
      </c>
      <c r="B20" s="67"/>
      <c r="C20" s="68">
        <v>50</v>
      </c>
      <c r="D20" s="67"/>
      <c r="E20" s="42"/>
      <c r="F20" s="43"/>
    </row>
    <row r="21" ht="14.75" customHeight="1">
      <c r="A21" t="s" s="58">
        <v>42</v>
      </c>
      <c r="B21" s="43"/>
      <c r="C21" s="69">
        <v>50</v>
      </c>
      <c r="D21" s="43"/>
      <c r="E21" s="42"/>
      <c r="F21" s="43"/>
    </row>
    <row r="22" ht="14.75" customHeight="1">
      <c r="A22" t="s" s="58">
        <v>42</v>
      </c>
      <c r="B22" s="43"/>
      <c r="C22" s="69">
        <v>50</v>
      </c>
      <c r="D22" s="43"/>
      <c r="E22" s="42"/>
      <c r="F22" s="43"/>
    </row>
    <row r="23" ht="14.75" customHeight="1">
      <c r="A23" t="s" s="58">
        <v>42</v>
      </c>
      <c r="B23" s="43"/>
      <c r="C23" s="69">
        <v>50</v>
      </c>
      <c r="D23" s="43"/>
      <c r="E23" s="42"/>
      <c r="F23" s="43"/>
    </row>
    <row r="24" ht="14.75" customHeight="1">
      <c r="A24" t="s" s="58">
        <v>42</v>
      </c>
      <c r="B24" s="43"/>
      <c r="C24" s="69">
        <v>50</v>
      </c>
      <c r="D24" s="43"/>
      <c r="E24" s="42"/>
      <c r="F24" s="43"/>
    </row>
    <row r="25" ht="14.75" customHeight="1">
      <c r="A25" t="s" s="58">
        <v>42</v>
      </c>
      <c r="B25" s="43"/>
      <c r="C25" s="69">
        <v>50</v>
      </c>
      <c r="D25" s="43"/>
      <c r="E25" s="42"/>
      <c r="F25" s="43"/>
    </row>
    <row r="26" ht="14.75" customHeight="1">
      <c r="A26" t="s" s="58">
        <v>42</v>
      </c>
      <c r="B26" s="43"/>
      <c r="C26" s="69">
        <v>50</v>
      </c>
      <c r="D26" s="43"/>
      <c r="E26" s="42"/>
      <c r="F26" s="43"/>
    </row>
    <row r="27" ht="14.75" customHeight="1">
      <c r="A27" t="s" s="58">
        <v>42</v>
      </c>
      <c r="B27" s="43"/>
      <c r="C27" s="69">
        <v>50</v>
      </c>
      <c r="D27" s="43"/>
      <c r="E27" s="42"/>
      <c r="F27" s="43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xl/worksheets/sheet3.xml><?xml version="1.0" encoding="utf-8"?>
<worksheet xmlns:r="http://schemas.openxmlformats.org/officeDocument/2006/relationships" xmlns="http://schemas.openxmlformats.org/spreadsheetml/2006/main">
  <dimension ref="A1:E39"/>
  <sheetViews>
    <sheetView workbookViewId="0" showGridLines="0" defaultGridColor="1"/>
  </sheetViews>
  <sheetFormatPr defaultColWidth="18.1667" defaultRowHeight="11.9" customHeight="1" outlineLevelRow="0" outlineLevelCol="0"/>
  <cols>
    <col min="1" max="1" width="18.1719" style="70" customWidth="1"/>
    <col min="2" max="2" width="10.6719" style="70" customWidth="1"/>
    <col min="3" max="3" width="5.67188" style="70" customWidth="1"/>
    <col min="4" max="4" width="7.17188" style="70" customWidth="1"/>
    <col min="5" max="5" width="8.74219" style="70" customWidth="1"/>
    <col min="6" max="16384" width="18.1719" style="70" customWidth="1"/>
  </cols>
  <sheetData>
    <row r="1" ht="14.75" customHeight="1">
      <c r="A1" s="71"/>
      <c r="B1" s="40"/>
      <c r="C1" s="41"/>
      <c r="D1" s="40"/>
      <c r="E1" s="43"/>
    </row>
    <row r="2" ht="14.75" customHeight="1">
      <c r="A2" t="s" s="44">
        <v>43</v>
      </c>
      <c r="B2" s="45"/>
      <c r="C2" t="s" s="46">
        <v>1</v>
      </c>
      <c r="D2" s="47">
        <v>39</v>
      </c>
      <c r="E2" s="72"/>
    </row>
    <row r="3" ht="8.25" customHeight="1">
      <c r="A3" s="50"/>
      <c r="B3" s="50"/>
      <c r="C3" s="51"/>
      <c r="D3" s="50"/>
      <c r="E3" s="43"/>
    </row>
    <row r="4" ht="14.75" customHeight="1">
      <c r="A4" s="42"/>
      <c r="B4" t="s" s="52">
        <v>31</v>
      </c>
      <c r="C4" s="53"/>
      <c r="D4" t="s" s="52">
        <v>31</v>
      </c>
      <c r="E4" s="43"/>
    </row>
    <row r="5" ht="14.75" customHeight="1">
      <c r="A5" t="s" s="54">
        <v>32</v>
      </c>
      <c r="B5" s="55">
        <v>12.5</v>
      </c>
      <c r="C5" s="53"/>
      <c r="D5" s="56">
        <f>1.1*B5*D2</f>
        <v>536.25</v>
      </c>
      <c r="E5" s="43"/>
    </row>
    <row r="6" ht="14.75" customHeight="1">
      <c r="A6" t="s" s="54">
        <v>33</v>
      </c>
      <c r="B6" s="57">
        <f>25-B5-B7-B8</f>
        <v>5</v>
      </c>
      <c r="C6" s="53"/>
      <c r="D6" s="56">
        <f>1.1*B6*D2</f>
        <v>214.5</v>
      </c>
      <c r="E6" s="43"/>
    </row>
    <row r="7" ht="14.75" customHeight="1">
      <c r="A7" t="s" s="54">
        <v>9</v>
      </c>
      <c r="B7" s="73">
        <v>2.5</v>
      </c>
      <c r="C7" s="53"/>
      <c r="D7" s="56">
        <f>1.1*B7*D2</f>
        <v>107.25</v>
      </c>
      <c r="E7" t="s" s="74">
        <v>44</v>
      </c>
    </row>
    <row r="8" ht="14.75" customHeight="1">
      <c r="A8" t="s" s="54">
        <v>45</v>
      </c>
      <c r="B8" s="57">
        <v>5</v>
      </c>
      <c r="C8" s="53"/>
      <c r="D8" s="56">
        <f>1.1*B8*D2</f>
        <v>214.5</v>
      </c>
      <c r="E8" s="69">
        <f>D8/2</f>
        <v>107.25</v>
      </c>
    </row>
    <row r="9" ht="14.75" customHeight="1">
      <c r="A9" t="s" s="54">
        <v>13</v>
      </c>
      <c r="B9" s="57">
        <v>25</v>
      </c>
      <c r="C9" s="53"/>
      <c r="D9" s="56">
        <f>D5+D6+D7+D8</f>
        <v>1072.5</v>
      </c>
      <c r="E9" s="43"/>
    </row>
    <row r="10" ht="14.75" customHeight="1">
      <c r="A10" s="42"/>
      <c r="B10" s="42"/>
      <c r="C10" s="53"/>
      <c r="D10" s="42"/>
      <c r="E10" s="43"/>
    </row>
    <row r="11" ht="14.75" customHeight="1">
      <c r="A11" t="s" s="54">
        <v>14</v>
      </c>
      <c r="B11" s="42"/>
      <c r="C11" s="53"/>
      <c r="D11" s="42"/>
      <c r="E11" s="43"/>
    </row>
    <row r="12" ht="14.75" customHeight="1">
      <c r="A12" t="s" s="58">
        <v>46</v>
      </c>
      <c r="B12" s="57">
        <v>900</v>
      </c>
      <c r="C12" t="s" s="58">
        <v>35</v>
      </c>
      <c r="D12" t="s" s="59">
        <v>17</v>
      </c>
      <c r="E12" s="43"/>
    </row>
    <row r="13" ht="14.75" customHeight="1">
      <c r="A13" t="s" s="58">
        <v>16</v>
      </c>
      <c r="B13" s="57">
        <v>15</v>
      </c>
      <c r="C13" t="s" s="58">
        <v>35</v>
      </c>
      <c r="D13" s="61">
        <v>40</v>
      </c>
      <c r="E13" s="43"/>
    </row>
    <row r="14" ht="14.75" customHeight="1">
      <c r="A14" t="s" s="58">
        <v>47</v>
      </c>
      <c r="B14" s="57">
        <v>30</v>
      </c>
      <c r="C14" t="s" s="58">
        <v>35</v>
      </c>
      <c r="D14" t="s" s="54">
        <v>38</v>
      </c>
      <c r="E14" s="43"/>
    </row>
    <row r="15" ht="14.75" customHeight="1">
      <c r="A15" t="s" s="58">
        <v>48</v>
      </c>
      <c r="B15" s="57">
        <v>30</v>
      </c>
      <c r="C15" t="s" s="58">
        <v>35</v>
      </c>
      <c r="D15" s="75">
        <f>((SUM(B13:B15)*D13)+B12+B16)/60</f>
        <v>71.6666666666667</v>
      </c>
      <c r="E15" s="43"/>
    </row>
    <row r="16" ht="24.75" customHeight="1">
      <c r="A16" t="s" s="76">
        <v>49</v>
      </c>
      <c r="B16" s="57">
        <v>400</v>
      </c>
      <c r="C16" t="s" s="58">
        <v>35</v>
      </c>
      <c r="D16" s="42"/>
      <c r="E16" s="43"/>
    </row>
    <row r="17" ht="14.75" customHeight="1">
      <c r="A17" t="s" s="58">
        <v>22</v>
      </c>
      <c r="B17" s="42"/>
      <c r="C17" s="53"/>
      <c r="D17" s="42"/>
      <c r="E17" s="43"/>
    </row>
    <row r="18" ht="8.25" customHeight="1">
      <c r="A18" s="62"/>
      <c r="B18" s="62"/>
      <c r="C18" s="63"/>
      <c r="D18" s="62"/>
      <c r="E18" s="43"/>
    </row>
    <row r="19" ht="14.75" customHeight="1">
      <c r="A19" t="s" s="64">
        <v>41</v>
      </c>
      <c r="B19" t="s" s="64">
        <v>9</v>
      </c>
      <c r="C19" t="s" s="46">
        <v>27</v>
      </c>
      <c r="D19" t="s" s="64">
        <v>28</v>
      </c>
      <c r="E19" s="77"/>
    </row>
    <row r="20" ht="14.75" customHeight="1">
      <c r="A20" t="s" s="66">
        <v>50</v>
      </c>
      <c r="B20" t="s" s="66">
        <v>51</v>
      </c>
      <c r="C20" s="51"/>
      <c r="D20" s="67"/>
      <c r="E20" s="43"/>
    </row>
    <row r="21" ht="14.75" customHeight="1">
      <c r="A21" t="s" s="58">
        <v>52</v>
      </c>
      <c r="B21" s="53"/>
      <c r="C21" s="53"/>
      <c r="D21" s="43"/>
      <c r="E21" s="43"/>
    </row>
    <row r="22" ht="14.75" customHeight="1">
      <c r="A22" t="s" s="58">
        <v>53</v>
      </c>
      <c r="B22" s="53"/>
      <c r="C22" s="53"/>
      <c r="D22" s="43"/>
      <c r="E22" s="43"/>
    </row>
    <row r="23" ht="14.75" customHeight="1">
      <c r="A23" s="53"/>
      <c r="B23" s="53"/>
      <c r="C23" s="53"/>
      <c r="D23" s="43"/>
      <c r="E23" s="43"/>
    </row>
    <row r="24" ht="14.75" customHeight="1">
      <c r="A24" s="53"/>
      <c r="B24" s="53"/>
      <c r="C24" s="53"/>
      <c r="D24" s="43"/>
      <c r="E24" s="43"/>
    </row>
    <row r="25" ht="14.75" customHeight="1">
      <c r="A25" s="53"/>
      <c r="B25" s="53"/>
      <c r="C25" s="53"/>
      <c r="D25" s="43"/>
      <c r="E25" s="43"/>
    </row>
    <row r="26" ht="14.75" customHeight="1">
      <c r="A26" s="42"/>
      <c r="B26" s="42"/>
      <c r="C26" s="53"/>
      <c r="D26" s="43"/>
      <c r="E26" s="43"/>
    </row>
    <row r="27" ht="14.75" customHeight="1">
      <c r="A27" s="42"/>
      <c r="B27" s="42"/>
      <c r="C27" s="53"/>
      <c r="D27" s="43"/>
      <c r="E27" s="43"/>
    </row>
    <row r="28" ht="14.75" customHeight="1">
      <c r="A28" s="42"/>
      <c r="B28" s="42"/>
      <c r="C28" s="53"/>
      <c r="D28" s="43"/>
      <c r="E28" s="43"/>
    </row>
    <row r="29" ht="14.75" customHeight="1">
      <c r="A29" s="42"/>
      <c r="B29" s="42"/>
      <c r="C29" s="53"/>
      <c r="D29" s="43"/>
      <c r="E29" s="43"/>
    </row>
    <row r="30" ht="14.75" customHeight="1">
      <c r="A30" s="42"/>
      <c r="B30" s="42"/>
      <c r="C30" s="53"/>
      <c r="D30" s="43"/>
      <c r="E30" s="43"/>
    </row>
    <row r="31" ht="14.75" customHeight="1">
      <c r="A31" s="42"/>
      <c r="B31" s="42"/>
      <c r="C31" s="53"/>
      <c r="D31" s="43"/>
      <c r="E31" s="43"/>
    </row>
    <row r="32" ht="14.75" customHeight="1">
      <c r="A32" s="42"/>
      <c r="B32" s="42"/>
      <c r="C32" s="53"/>
      <c r="D32" s="43"/>
      <c r="E32" s="43"/>
    </row>
    <row r="33" ht="14.75" customHeight="1">
      <c r="A33" s="42"/>
      <c r="B33" s="42"/>
      <c r="C33" s="53"/>
      <c r="D33" s="43"/>
      <c r="E33" s="43"/>
    </row>
    <row r="34" ht="14.75" customHeight="1">
      <c r="A34" s="42"/>
      <c r="B34" s="42"/>
      <c r="C34" s="53"/>
      <c r="D34" s="43"/>
      <c r="E34" s="43"/>
    </row>
    <row r="35" ht="14.75" customHeight="1">
      <c r="A35" s="42"/>
      <c r="B35" s="42"/>
      <c r="C35" s="53"/>
      <c r="D35" s="43"/>
      <c r="E35" s="43"/>
    </row>
    <row r="36" ht="14.75" customHeight="1">
      <c r="A36" s="42"/>
      <c r="B36" s="42"/>
      <c r="C36" s="53"/>
      <c r="D36" s="43"/>
      <c r="E36" s="43"/>
    </row>
    <row r="37" ht="14.75" customHeight="1">
      <c r="A37" s="42"/>
      <c r="B37" s="42"/>
      <c r="C37" s="53"/>
      <c r="D37" s="43"/>
      <c r="E37" s="43"/>
    </row>
    <row r="38" ht="14.75" customHeight="1">
      <c r="A38" s="42"/>
      <c r="B38" s="42"/>
      <c r="C38" s="53"/>
      <c r="D38" s="43"/>
      <c r="E38" s="43"/>
    </row>
    <row r="39" ht="14.75" customHeight="1">
      <c r="A39" s="42"/>
      <c r="B39" s="42"/>
      <c r="C39" s="53"/>
      <c r="D39" s="43"/>
      <c r="E39" s="43"/>
    </row>
  </sheetData>
  <pageMargins left="0.75" right="0.75" top="1" bottom="1" header="0.5" footer="0.5"/>
  <pageSetup firstPageNumber="1" fitToHeight="1" fitToWidth="1" scale="100" useFirstPageNumber="0" orientation="portrait" pageOrder="downThenOver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F19"/>
  <sheetViews>
    <sheetView workbookViewId="0" showGridLines="0" defaultGridColor="1"/>
  </sheetViews>
  <sheetFormatPr defaultColWidth="3.16667" defaultRowHeight="11.9" customHeight="1" outlineLevelRow="0" outlineLevelCol="0"/>
  <cols>
    <col min="1" max="1" width="15.3516" style="78" customWidth="1"/>
    <col min="2" max="2" width="10" style="78" customWidth="1"/>
    <col min="3" max="3" width="5.67188" style="78" customWidth="1"/>
    <col min="4" max="4" width="7.17188" style="78" customWidth="1"/>
    <col min="5" max="6" width="3.17188" style="78" customWidth="1"/>
    <col min="7" max="16384" width="3.17188" style="78" customWidth="1"/>
  </cols>
  <sheetData>
    <row r="1" ht="14.75" customHeight="1">
      <c r="A1" t="s" s="39">
        <v>54</v>
      </c>
      <c r="B1" s="40"/>
      <c r="C1" s="41"/>
      <c r="D1" s="40"/>
      <c r="E1" s="42"/>
      <c r="F1" s="42"/>
    </row>
    <row r="2" ht="14.75" customHeight="1">
      <c r="A2" t="s" s="44">
        <v>55</v>
      </c>
      <c r="B2" s="45"/>
      <c r="C2" t="s" s="46">
        <v>1</v>
      </c>
      <c r="D2" s="47">
        <v>16</v>
      </c>
      <c r="E2" s="48"/>
      <c r="F2" s="79"/>
    </row>
    <row r="3" ht="8.25" customHeight="1">
      <c r="A3" s="50"/>
      <c r="B3" s="50"/>
      <c r="C3" s="51"/>
      <c r="D3" s="50"/>
      <c r="E3" s="42"/>
      <c r="F3" s="42"/>
    </row>
    <row r="4" ht="14.75" customHeight="1">
      <c r="A4" s="42"/>
      <c r="B4" t="s" s="52">
        <v>31</v>
      </c>
      <c r="C4" s="53"/>
      <c r="D4" t="s" s="52">
        <v>31</v>
      </c>
      <c r="E4" s="42"/>
      <c r="F4" s="42"/>
    </row>
    <row r="5" ht="14.75" customHeight="1">
      <c r="A5" t="s" s="54">
        <v>32</v>
      </c>
      <c r="B5" s="55">
        <v>12.5</v>
      </c>
      <c r="C5" s="53"/>
      <c r="D5" s="56">
        <f>1.1*B5*D2</f>
        <v>220</v>
      </c>
      <c r="E5" s="42"/>
      <c r="F5" s="42"/>
    </row>
    <row r="6" ht="14.75" customHeight="1">
      <c r="A6" t="s" s="54">
        <v>33</v>
      </c>
      <c r="B6" s="57">
        <f>25-B5-B7-B8</f>
        <v>10.5</v>
      </c>
      <c r="C6" s="53"/>
      <c r="D6" s="56">
        <f>1.1*B6*D2</f>
        <v>184.8</v>
      </c>
      <c r="E6" s="42"/>
      <c r="F6" s="42"/>
    </row>
    <row r="7" ht="14.75" customHeight="1">
      <c r="A7" t="s" s="54">
        <v>9</v>
      </c>
      <c r="B7" s="57">
        <v>1</v>
      </c>
      <c r="C7" s="53"/>
      <c r="D7" s="56">
        <f>1.1*B7*D2</f>
        <v>17.6</v>
      </c>
      <c r="E7" s="42"/>
      <c r="F7" s="42"/>
    </row>
    <row r="8" ht="14.75" customHeight="1">
      <c r="A8" t="s" s="54">
        <v>10</v>
      </c>
      <c r="B8" s="57">
        <v>1</v>
      </c>
      <c r="C8" s="53"/>
      <c r="D8" s="56">
        <f>1.1*B8*D2</f>
        <v>17.6</v>
      </c>
      <c r="E8" s="42"/>
      <c r="F8" s="42"/>
    </row>
    <row r="9" ht="14.75" customHeight="1">
      <c r="A9" t="s" s="54">
        <v>13</v>
      </c>
      <c r="B9" s="57">
        <v>25</v>
      </c>
      <c r="C9" s="53"/>
      <c r="D9" s="56">
        <f>D5+D6+D7+D8</f>
        <v>440</v>
      </c>
      <c r="E9" s="42"/>
      <c r="F9" s="42"/>
    </row>
    <row r="10" ht="14.75" customHeight="1">
      <c r="A10" s="42"/>
      <c r="B10" s="42"/>
      <c r="C10" s="53"/>
      <c r="D10" s="42"/>
      <c r="E10" s="42"/>
      <c r="F10" s="42"/>
    </row>
    <row r="11" ht="14.75" customHeight="1">
      <c r="A11" t="s" s="54">
        <v>14</v>
      </c>
      <c r="B11" s="42"/>
      <c r="C11" s="53"/>
      <c r="D11" s="42"/>
      <c r="E11" s="42"/>
      <c r="F11" s="42"/>
    </row>
    <row r="12" ht="14.75" customHeight="1">
      <c r="A12" t="s" s="58">
        <v>16</v>
      </c>
      <c r="B12" s="57">
        <v>120</v>
      </c>
      <c r="C12" t="s" s="58">
        <v>35</v>
      </c>
      <c r="D12" t="s" s="59">
        <v>17</v>
      </c>
      <c r="E12" s="60"/>
      <c r="F12" s="60"/>
    </row>
    <row r="13" ht="14.75" customHeight="1">
      <c r="A13" t="s" s="58">
        <v>16</v>
      </c>
      <c r="B13" s="57">
        <v>30</v>
      </c>
      <c r="C13" t="s" s="58">
        <v>35</v>
      </c>
      <c r="D13" s="61">
        <v>40</v>
      </c>
      <c r="E13" s="42"/>
      <c r="F13" s="42"/>
    </row>
    <row r="14" ht="14.75" customHeight="1">
      <c r="A14" t="s" s="58">
        <v>56</v>
      </c>
      <c r="B14" s="57">
        <v>30</v>
      </c>
      <c r="C14" t="s" s="58">
        <v>35</v>
      </c>
      <c r="D14" t="s" s="54">
        <v>38</v>
      </c>
      <c r="E14" s="42"/>
      <c r="F14" s="42"/>
    </row>
    <row r="15" ht="14.75" customHeight="1">
      <c r="A15" t="s" s="58">
        <v>57</v>
      </c>
      <c r="B15" s="57">
        <v>30</v>
      </c>
      <c r="C15" t="s" s="58">
        <v>35</v>
      </c>
      <c r="D15" s="75">
        <f>((SUM(B13:B15)*D13)+B12+B16+B17)/60</f>
        <v>73.6666666666667</v>
      </c>
      <c r="E15" s="42"/>
      <c r="F15" s="42"/>
    </row>
    <row r="16" ht="14.75" customHeight="1">
      <c r="A16" t="s" s="58">
        <v>58</v>
      </c>
      <c r="B16" s="57">
        <v>300</v>
      </c>
      <c r="C16" t="s" s="58">
        <v>35</v>
      </c>
      <c r="D16" s="42"/>
      <c r="E16" s="42"/>
      <c r="F16" s="42"/>
    </row>
    <row r="17" ht="24.75" customHeight="1">
      <c r="A17" t="s" s="76">
        <v>59</v>
      </c>
      <c r="B17" s="57">
        <v>400</v>
      </c>
      <c r="C17" t="s" s="58">
        <v>35</v>
      </c>
      <c r="D17" s="42"/>
      <c r="E17" s="42"/>
      <c r="F17" s="42"/>
    </row>
    <row r="18" ht="14.75" customHeight="1">
      <c r="A18" t="s" s="58">
        <v>22</v>
      </c>
      <c r="B18" s="42"/>
      <c r="C18" s="53"/>
      <c r="D18" s="42"/>
      <c r="E18" s="42"/>
      <c r="F18" s="42"/>
    </row>
    <row r="19" ht="8.25" customHeight="1">
      <c r="A19" s="49"/>
      <c r="B19" s="49"/>
      <c r="C19" s="80"/>
      <c r="D19" s="49"/>
      <c r="E19" s="42"/>
      <c r="F19" s="42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xl/worksheets/sheet5.xml><?xml version="1.0" encoding="utf-8"?>
<worksheet xmlns:r="http://schemas.openxmlformats.org/officeDocument/2006/relationships" xmlns="http://schemas.openxmlformats.org/spreadsheetml/2006/main">
  <dimension ref="A1:E25"/>
  <sheetViews>
    <sheetView workbookViewId="0" showGridLines="0" defaultGridColor="1"/>
  </sheetViews>
  <sheetFormatPr defaultColWidth="18.1667" defaultRowHeight="11.9" customHeight="1" outlineLevelRow="0" outlineLevelCol="0"/>
  <cols>
    <col min="1" max="1" width="18.1719" style="81" customWidth="1"/>
    <col min="2" max="2" width="9.17188" style="81" customWidth="1"/>
    <col min="3" max="4" width="6.67188" style="81" customWidth="1"/>
    <col min="5" max="5" width="6.17188" style="81" customWidth="1"/>
    <col min="6" max="16384" width="18.1719" style="81" customWidth="1"/>
  </cols>
  <sheetData>
    <row r="1" ht="13" customHeight="1">
      <c r="A1" t="s" s="82">
        <v>2</v>
      </c>
      <c r="B1" s="83"/>
      <c r="C1" s="83"/>
      <c r="D1" s="83"/>
      <c r="E1" s="83"/>
    </row>
    <row r="2" ht="13" customHeight="1">
      <c r="A2" t="s" s="84">
        <v>60</v>
      </c>
      <c r="B2" s="85"/>
      <c r="C2" s="86"/>
      <c r="D2" t="s" s="84">
        <v>1</v>
      </c>
      <c r="E2" s="87">
        <v>11</v>
      </c>
    </row>
    <row r="3" ht="13" customHeight="1">
      <c r="A3" s="88"/>
      <c r="B3" s="88"/>
      <c r="C3" s="89"/>
      <c r="D3" s="88"/>
      <c r="E3" t="s" s="90">
        <v>2</v>
      </c>
    </row>
    <row r="4" ht="13" customHeight="1">
      <c r="A4" s="91"/>
      <c r="B4" s="91"/>
      <c r="C4" t="s" s="92">
        <v>31</v>
      </c>
      <c r="D4" s="91"/>
      <c r="E4" t="s" s="92">
        <v>31</v>
      </c>
    </row>
    <row r="5" ht="13" customHeight="1">
      <c r="A5" t="s" s="93">
        <v>6</v>
      </c>
      <c r="B5" s="91"/>
      <c r="C5" s="94">
        <f>C11-C6-C7-C8-C9-C10</f>
        <v>19.375</v>
      </c>
      <c r="D5" s="91"/>
      <c r="E5" s="95">
        <f>1.1*C5*E2</f>
        <v>234.4375</v>
      </c>
    </row>
    <row r="6" ht="13" customHeight="1">
      <c r="A6" t="s" s="93">
        <v>7</v>
      </c>
      <c r="B6" s="91"/>
      <c r="C6" s="96">
        <v>2.5</v>
      </c>
      <c r="D6" s="91"/>
      <c r="E6" s="95">
        <f>1.1*C6*E2</f>
        <v>30.25</v>
      </c>
    </row>
    <row r="7" ht="13" customHeight="1">
      <c r="A7" t="s" s="93">
        <v>61</v>
      </c>
      <c r="B7" s="91"/>
      <c r="C7" s="96">
        <v>2</v>
      </c>
      <c r="D7" s="91"/>
      <c r="E7" s="95">
        <f>1.1*C7*E2</f>
        <v>24.2</v>
      </c>
    </row>
    <row r="8" ht="13" customHeight="1">
      <c r="A8" t="s" s="93">
        <v>62</v>
      </c>
      <c r="B8" s="91"/>
      <c r="C8" s="96">
        <v>0.5</v>
      </c>
      <c r="D8" s="91"/>
      <c r="E8" s="95">
        <f>1.1*C8*E2</f>
        <v>6.05</v>
      </c>
    </row>
    <row r="9" ht="13" customHeight="1">
      <c r="A9" t="s" s="93">
        <v>10</v>
      </c>
      <c r="B9" s="91"/>
      <c r="C9" s="96">
        <v>0.5</v>
      </c>
      <c r="D9" s="91"/>
      <c r="E9" s="95">
        <f>1.1*C9*E2</f>
        <v>6.05</v>
      </c>
    </row>
    <row r="10" ht="13" customHeight="1">
      <c r="A10" t="s" s="93">
        <v>63</v>
      </c>
      <c r="B10" s="91"/>
      <c r="C10" s="97">
        <v>0.125</v>
      </c>
      <c r="D10" s="91"/>
      <c r="E10" s="95">
        <f>1.1*C10*E2</f>
        <v>1.5125</v>
      </c>
    </row>
    <row r="11" ht="13" customHeight="1">
      <c r="A11" t="s" s="93">
        <v>13</v>
      </c>
      <c r="B11" s="91"/>
      <c r="C11" s="96">
        <v>25</v>
      </c>
      <c r="D11" s="91"/>
      <c r="E11" s="95">
        <f>E5+E6+E7+E8+E9+E10</f>
        <v>302.5</v>
      </c>
    </row>
    <row r="12" ht="13" customHeight="1">
      <c r="A12" s="91"/>
      <c r="B12" s="91"/>
      <c r="C12" s="91"/>
      <c r="D12" s="91"/>
      <c r="E12" s="91"/>
    </row>
    <row r="13" ht="13" customHeight="1">
      <c r="A13" t="s" s="98">
        <v>14</v>
      </c>
      <c r="B13" t="s" s="98">
        <v>15</v>
      </c>
      <c r="C13" s="91"/>
      <c r="D13" s="91"/>
      <c r="E13" s="91"/>
    </row>
    <row r="14" ht="13" customHeight="1">
      <c r="A14" t="s" s="99">
        <v>16</v>
      </c>
      <c r="B14" s="100">
        <v>60</v>
      </c>
      <c r="C14" s="91"/>
      <c r="D14" s="91"/>
      <c r="E14" s="91"/>
    </row>
    <row r="15" ht="13" customHeight="1">
      <c r="A15" t="s" s="99">
        <v>64</v>
      </c>
      <c r="B15" s="100">
        <v>30</v>
      </c>
      <c r="C15" s="91"/>
      <c r="D15" t="s" s="93">
        <v>17</v>
      </c>
      <c r="E15" s="96">
        <v>35</v>
      </c>
    </row>
    <row r="16" ht="13" customHeight="1">
      <c r="A16" t="s" s="99">
        <v>18</v>
      </c>
      <c r="B16" s="100">
        <v>60</v>
      </c>
      <c r="C16" t="s" s="93">
        <v>65</v>
      </c>
      <c r="D16" s="91"/>
      <c r="E16" s="91"/>
    </row>
    <row r="17" ht="13" customHeight="1">
      <c r="A17" t="s" s="99">
        <v>20</v>
      </c>
      <c r="B17" s="100">
        <v>135</v>
      </c>
      <c r="C17" s="101"/>
      <c r="D17" s="91"/>
      <c r="E17" s="91"/>
    </row>
    <row r="18" ht="13" customHeight="1">
      <c r="A18" t="s" s="99">
        <v>21</v>
      </c>
      <c r="B18" s="100">
        <v>300</v>
      </c>
      <c r="C18" s="91"/>
      <c r="D18" s="91"/>
      <c r="E18" s="91"/>
    </row>
    <row r="19" ht="13" customHeight="1">
      <c r="A19" t="s" s="99">
        <v>22</v>
      </c>
      <c r="B19" s="102"/>
      <c r="C19" s="91"/>
      <c r="D19" t="s" s="93">
        <v>23</v>
      </c>
      <c r="E19" s="95">
        <f>(B14+(B15*E15)+(B16*E15)+(B17*E15)+B18)/60/60</f>
        <v>2.2875</v>
      </c>
    </row>
    <row r="20" ht="13" customHeight="1">
      <c r="A20" t="s" s="103">
        <v>24</v>
      </c>
      <c r="B20" s="104"/>
      <c r="C20" s="83"/>
      <c r="D20" s="83"/>
      <c r="E20" s="83"/>
    </row>
    <row r="21" ht="13" customHeight="1">
      <c r="A21" t="s" s="30">
        <v>25</v>
      </c>
      <c r="B21" t="s" s="30">
        <v>26</v>
      </c>
      <c r="C21" t="s" s="30">
        <v>27</v>
      </c>
      <c r="D21" t="s" s="30">
        <v>28</v>
      </c>
      <c r="E21" s="105"/>
    </row>
    <row r="22" ht="13" customHeight="1">
      <c r="A22" s="106"/>
      <c r="B22" s="106"/>
      <c r="C22" s="106"/>
      <c r="D22" s="106"/>
      <c r="E22" s="107"/>
    </row>
    <row r="23" ht="13" customHeight="1">
      <c r="A23" s="108"/>
      <c r="B23" s="108"/>
      <c r="C23" s="108"/>
      <c r="D23" s="108"/>
      <c r="E23" s="109"/>
    </row>
    <row r="24" ht="13" customHeight="1">
      <c r="A24" s="108"/>
      <c r="B24" s="108"/>
      <c r="C24" s="108"/>
      <c r="D24" s="108"/>
      <c r="E24" s="109"/>
    </row>
    <row r="25" ht="13" customHeight="1">
      <c r="A25" s="108"/>
      <c r="B25" s="108"/>
      <c r="C25" s="108"/>
      <c r="D25" s="108"/>
      <c r="E25" s="109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xl/worksheets/sheet6.xml><?xml version="1.0" encoding="utf-8"?>
<worksheet xmlns:r="http://schemas.openxmlformats.org/officeDocument/2006/relationships" xmlns="http://schemas.openxmlformats.org/spreadsheetml/2006/main">
  <dimension ref="A1:E30"/>
  <sheetViews>
    <sheetView workbookViewId="0" showGridLines="0" defaultGridColor="1"/>
  </sheetViews>
  <sheetFormatPr defaultColWidth="14" defaultRowHeight="11.9" customHeight="1" outlineLevelRow="0" outlineLevelCol="0"/>
  <cols>
    <col min="1" max="1" width="14" style="110" customWidth="1"/>
    <col min="2" max="2" width="10.8516" style="110" customWidth="1"/>
    <col min="3" max="4" width="6.67188" style="110" customWidth="1"/>
    <col min="5" max="5" width="5.17188" style="110" customWidth="1"/>
    <col min="6" max="16384" width="14" style="110" customWidth="1"/>
  </cols>
  <sheetData>
    <row r="1" ht="11.2" customHeight="1">
      <c r="A1" t="s" s="111">
        <v>2</v>
      </c>
      <c r="B1" s="112"/>
      <c r="C1" s="112"/>
      <c r="D1" s="112"/>
      <c r="E1" s="112"/>
    </row>
    <row r="2" ht="11.2" customHeight="1">
      <c r="A2" t="s" s="113">
        <v>66</v>
      </c>
      <c r="B2" s="114"/>
      <c r="C2" s="115"/>
      <c r="D2" t="s" s="113">
        <v>1</v>
      </c>
      <c r="E2" s="116">
        <v>2</v>
      </c>
    </row>
    <row r="3" ht="11.7" customHeight="1">
      <c r="A3" s="117"/>
      <c r="B3" s="117"/>
      <c r="C3" s="118"/>
      <c r="D3" s="117"/>
      <c r="E3" t="s" s="119">
        <v>2</v>
      </c>
    </row>
    <row r="4" ht="11.7" customHeight="1">
      <c r="A4" s="120"/>
      <c r="B4" s="120"/>
      <c r="C4" t="s" s="121">
        <v>31</v>
      </c>
      <c r="D4" s="120"/>
      <c r="E4" t="s" s="121">
        <v>31</v>
      </c>
    </row>
    <row r="5" ht="11.7" customHeight="1">
      <c r="A5" t="s" s="122">
        <v>6</v>
      </c>
      <c r="B5" s="120"/>
      <c r="C5" s="123">
        <f>C11-C6-C7-C8-C9-C10</f>
        <v>16.75</v>
      </c>
      <c r="D5" s="120"/>
      <c r="E5" s="124">
        <f>1.1*C5*E2</f>
        <v>36.85</v>
      </c>
    </row>
    <row r="6" ht="11.7" customHeight="1">
      <c r="A6" t="s" s="122">
        <v>67</v>
      </c>
      <c r="B6" s="120"/>
      <c r="C6" s="125">
        <v>5</v>
      </c>
      <c r="D6" s="120"/>
      <c r="E6" s="124">
        <f>1.1*C6*E2</f>
        <v>11</v>
      </c>
    </row>
    <row r="7" ht="11.7" customHeight="1">
      <c r="A7" t="s" s="122">
        <v>61</v>
      </c>
      <c r="B7" s="120"/>
      <c r="C7" s="125">
        <v>2</v>
      </c>
      <c r="D7" s="120"/>
      <c r="E7" s="124">
        <f>1.1*C7*E2</f>
        <v>4.4</v>
      </c>
    </row>
    <row r="8" ht="11.7" customHeight="1">
      <c r="A8" t="s" s="122">
        <v>62</v>
      </c>
      <c r="B8" s="120"/>
      <c r="C8" s="125">
        <v>0.5</v>
      </c>
      <c r="D8" s="120"/>
      <c r="E8" s="124">
        <f>1.1*C8*E2</f>
        <v>1.1</v>
      </c>
    </row>
    <row r="9" ht="11.7" customHeight="1">
      <c r="A9" t="s" s="122">
        <v>10</v>
      </c>
      <c r="B9" s="120"/>
      <c r="C9" s="125">
        <v>0.5</v>
      </c>
      <c r="D9" s="120"/>
      <c r="E9" s="124">
        <f>1.1*C9*E2</f>
        <v>1.1</v>
      </c>
    </row>
    <row r="10" ht="11.7" customHeight="1">
      <c r="A10" t="s" s="122">
        <v>68</v>
      </c>
      <c r="B10" s="120"/>
      <c r="C10" s="126">
        <v>0.25</v>
      </c>
      <c r="D10" s="120"/>
      <c r="E10" s="124">
        <f>1.1*C10*E2</f>
        <v>0.55</v>
      </c>
    </row>
    <row r="11" ht="11.7" customHeight="1">
      <c r="A11" t="s" s="122">
        <v>13</v>
      </c>
      <c r="B11" s="120"/>
      <c r="C11" s="125">
        <v>25</v>
      </c>
      <c r="D11" s="120"/>
      <c r="E11" s="124">
        <f>E5+E6+E7+E8+E9+E10</f>
        <v>55</v>
      </c>
    </row>
    <row r="12" ht="11.7" customHeight="1">
      <c r="A12" s="120"/>
      <c r="B12" s="120"/>
      <c r="C12" s="120"/>
      <c r="D12" s="120"/>
      <c r="E12" s="120"/>
    </row>
    <row r="13" ht="11.7" customHeight="1">
      <c r="A13" t="s" s="127">
        <v>14</v>
      </c>
      <c r="B13" t="s" s="127">
        <v>15</v>
      </c>
      <c r="C13" s="120"/>
      <c r="D13" s="120"/>
      <c r="E13" s="120"/>
    </row>
    <row r="14" ht="11.7" customHeight="1">
      <c r="A14" t="s" s="128">
        <v>16</v>
      </c>
      <c r="B14" s="129">
        <v>30</v>
      </c>
      <c r="C14" s="120"/>
      <c r="D14" s="120"/>
      <c r="E14" s="120"/>
    </row>
    <row r="15" ht="11.7" customHeight="1">
      <c r="A15" t="s" s="128">
        <v>64</v>
      </c>
      <c r="B15" s="129">
        <v>15</v>
      </c>
      <c r="C15" s="120"/>
      <c r="D15" t="s" s="122">
        <v>17</v>
      </c>
      <c r="E15" s="125">
        <v>35</v>
      </c>
    </row>
    <row r="16" ht="11.7" customHeight="1">
      <c r="A16" t="s" s="128">
        <v>18</v>
      </c>
      <c r="B16" s="129">
        <v>15</v>
      </c>
      <c r="C16" t="s" s="122">
        <v>69</v>
      </c>
      <c r="D16" s="120"/>
      <c r="E16" s="120"/>
    </row>
    <row r="17" ht="11.7" customHeight="1">
      <c r="A17" t="s" s="128">
        <v>20</v>
      </c>
      <c r="B17" s="129">
        <v>170</v>
      </c>
      <c r="C17" s="130"/>
      <c r="D17" s="120"/>
      <c r="E17" s="120"/>
    </row>
    <row r="18" ht="11.7" customHeight="1">
      <c r="A18" t="s" s="128">
        <v>21</v>
      </c>
      <c r="B18" s="129">
        <v>300</v>
      </c>
      <c r="C18" s="120"/>
      <c r="D18" s="120"/>
      <c r="E18" s="120"/>
    </row>
    <row r="19" ht="11.7" customHeight="1">
      <c r="A19" t="s" s="128">
        <v>22</v>
      </c>
      <c r="B19" s="131"/>
      <c r="C19" s="120"/>
      <c r="D19" t="s" s="122">
        <v>23</v>
      </c>
      <c r="E19" s="124">
        <f>(B14+(B15*E15)+(B16*E15)+(B17*E15)+B18)/60/60</f>
        <v>2.03611111111111</v>
      </c>
    </row>
    <row r="20" ht="11.2" customHeight="1">
      <c r="A20" t="s" s="132">
        <v>24</v>
      </c>
      <c r="B20" s="133"/>
      <c r="C20" s="112"/>
      <c r="D20" s="112"/>
      <c r="E20" s="112"/>
    </row>
    <row r="21" ht="14.7" customHeight="1">
      <c r="A21" t="s" s="30">
        <v>25</v>
      </c>
      <c r="B21" t="s" s="30">
        <v>26</v>
      </c>
      <c r="C21" t="s" s="30">
        <v>27</v>
      </c>
      <c r="D21" t="s" s="30">
        <v>28</v>
      </c>
      <c r="E21" s="105"/>
    </row>
    <row r="22" ht="15.2" customHeight="1">
      <c r="A22" s="106"/>
      <c r="B22" s="106"/>
      <c r="C22" s="106"/>
      <c r="D22" s="106"/>
      <c r="E22" s="107"/>
    </row>
    <row r="23" ht="15.7" customHeight="1">
      <c r="A23" s="108"/>
      <c r="B23" s="108"/>
      <c r="C23" s="108"/>
      <c r="D23" s="108"/>
      <c r="E23" s="109"/>
    </row>
    <row r="24" ht="15.7" customHeight="1">
      <c r="A24" s="108"/>
      <c r="B24" s="108"/>
      <c r="C24" s="108"/>
      <c r="D24" s="108"/>
      <c r="E24" s="109"/>
    </row>
    <row r="25" ht="15.7" customHeight="1">
      <c r="A25" s="108"/>
      <c r="B25" s="108"/>
      <c r="C25" s="108"/>
      <c r="D25" s="108"/>
      <c r="E25" s="109"/>
    </row>
    <row r="26" ht="11.7" customHeight="1">
      <c r="A26" s="120"/>
      <c r="B26" s="120"/>
      <c r="C26" s="120"/>
      <c r="D26" s="120"/>
      <c r="E26" s="120"/>
    </row>
    <row r="27" ht="11.7" customHeight="1">
      <c r="A27" s="120"/>
      <c r="B27" s="120"/>
      <c r="C27" s="120"/>
      <c r="D27" s="120"/>
      <c r="E27" s="120"/>
    </row>
    <row r="28" ht="11.7" customHeight="1">
      <c r="A28" s="120"/>
      <c r="B28" s="120"/>
      <c r="C28" s="120"/>
      <c r="D28" s="120"/>
      <c r="E28" s="120"/>
    </row>
    <row r="29" ht="11.7" customHeight="1">
      <c r="A29" s="120"/>
      <c r="B29" s="120"/>
      <c r="C29" s="120"/>
      <c r="D29" s="120"/>
      <c r="E29" s="120"/>
    </row>
    <row r="30" ht="11.7" customHeight="1">
      <c r="A30" s="120"/>
      <c r="B30" s="120"/>
      <c r="C30" s="120"/>
      <c r="D30" s="120"/>
      <c r="E30" s="120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xl/worksheets/sheet7.xml><?xml version="1.0" encoding="utf-8"?>
<worksheet xmlns:r="http://schemas.openxmlformats.org/officeDocument/2006/relationships" xmlns="http://schemas.openxmlformats.org/spreadsheetml/2006/main">
  <dimension ref="A1:E25"/>
  <sheetViews>
    <sheetView workbookViewId="0" showGridLines="0" defaultGridColor="1"/>
  </sheetViews>
  <sheetFormatPr defaultColWidth="17.8333" defaultRowHeight="11.9" customHeight="1" outlineLevelRow="0" outlineLevelCol="0"/>
  <cols>
    <col min="1" max="1" width="17.8516" style="134" customWidth="1"/>
    <col min="2" max="2" width="6.67188" style="134" customWidth="1"/>
    <col min="3" max="3" width="5" style="134" customWidth="1"/>
    <col min="4" max="5" width="7" style="134" customWidth="1"/>
    <col min="6" max="16384" width="17.8516" style="134" customWidth="1"/>
  </cols>
  <sheetData>
    <row r="1" ht="11" customHeight="1">
      <c r="A1" t="s" s="135">
        <v>70</v>
      </c>
      <c r="B1" s="136"/>
      <c r="C1" s="137"/>
      <c r="D1" s="136"/>
      <c r="E1" s="136"/>
    </row>
    <row r="2" ht="11" customHeight="1">
      <c r="A2" t="s" s="138">
        <v>71</v>
      </c>
      <c r="B2" s="139"/>
      <c r="C2" t="s" s="140">
        <v>1</v>
      </c>
      <c r="D2" s="141">
        <v>30</v>
      </c>
      <c r="E2" s="142"/>
    </row>
    <row r="3" ht="11" customHeight="1">
      <c r="A3" s="143"/>
      <c r="B3" s="144"/>
      <c r="C3" s="145"/>
      <c r="D3" s="144"/>
      <c r="E3" s="144"/>
    </row>
    <row r="4" ht="11" customHeight="1">
      <c r="A4" s="146"/>
      <c r="B4" t="s" s="147">
        <v>31</v>
      </c>
      <c r="C4" s="148"/>
      <c r="D4" t="s" s="147">
        <v>31</v>
      </c>
      <c r="E4" s="149"/>
    </row>
    <row r="5" ht="11" customHeight="1">
      <c r="A5" t="s" s="150">
        <v>6</v>
      </c>
      <c r="B5" s="151">
        <f>25-B6-B7-B8-B9-B10</f>
        <v>19.875</v>
      </c>
      <c r="C5" s="148"/>
      <c r="D5" s="152">
        <f>1.1*B5*D2</f>
        <v>655.875</v>
      </c>
      <c r="E5" s="149"/>
    </row>
    <row r="6" ht="11" customHeight="1">
      <c r="A6" t="s" s="150">
        <v>7</v>
      </c>
      <c r="B6" s="153">
        <v>2.5</v>
      </c>
      <c r="C6" s="148"/>
      <c r="D6" s="152">
        <f>1.1*B6*D2</f>
        <v>82.5</v>
      </c>
      <c r="E6" s="152"/>
    </row>
    <row r="7" ht="11" customHeight="1">
      <c r="A7" t="s" s="150">
        <v>72</v>
      </c>
      <c r="B7" s="153">
        <v>0.5</v>
      </c>
      <c r="C7" s="148"/>
      <c r="D7" s="152">
        <f>1.1*B7*D2</f>
        <v>16.5</v>
      </c>
      <c r="E7" s="152"/>
    </row>
    <row r="8" ht="11" customHeight="1">
      <c r="A8" t="s" s="150">
        <v>9</v>
      </c>
      <c r="B8" s="153">
        <v>1</v>
      </c>
      <c r="C8" s="148"/>
      <c r="D8" s="152">
        <f>1.1*B8*D2</f>
        <v>33</v>
      </c>
      <c r="E8" s="152"/>
    </row>
    <row r="9" ht="11" customHeight="1">
      <c r="A9" t="s" s="150">
        <v>73</v>
      </c>
      <c r="B9" s="153">
        <v>1</v>
      </c>
      <c r="C9" s="148"/>
      <c r="D9" s="152">
        <f>1.1*B9*D2</f>
        <v>33</v>
      </c>
      <c r="E9" s="152"/>
    </row>
    <row r="10" ht="11" customHeight="1">
      <c r="A10" t="s" s="150">
        <v>12</v>
      </c>
      <c r="B10" s="154">
        <v>0.125</v>
      </c>
      <c r="C10" s="148"/>
      <c r="D10" s="152">
        <f>1.1*B10*D2</f>
        <v>4.125</v>
      </c>
      <c r="E10" s="152"/>
    </row>
    <row r="11" ht="11" customHeight="1">
      <c r="A11" t="s" s="150">
        <v>13</v>
      </c>
      <c r="B11" s="153">
        <f>B5+B6+B7+B8+B9+B10</f>
        <v>25</v>
      </c>
      <c r="C11" s="148"/>
      <c r="D11" s="152">
        <f>D5+D6+D7+D8+D9+D10</f>
        <v>825</v>
      </c>
      <c r="E11" s="152"/>
    </row>
    <row r="12" ht="11" customHeight="1">
      <c r="A12" s="146"/>
      <c r="B12" s="146"/>
      <c r="C12" s="148"/>
      <c r="D12" s="146"/>
      <c r="E12" s="152"/>
    </row>
    <row r="13" ht="11" customHeight="1">
      <c r="A13" t="s" s="155">
        <v>14</v>
      </c>
      <c r="B13" s="146"/>
      <c r="C13" s="148"/>
      <c r="D13" s="146"/>
      <c r="E13" s="146"/>
    </row>
    <row r="14" ht="11" customHeight="1">
      <c r="A14" t="s" s="156">
        <v>74</v>
      </c>
      <c r="B14" s="146"/>
      <c r="C14" s="148"/>
      <c r="D14" s="146"/>
      <c r="E14" s="146"/>
    </row>
    <row r="15" ht="11" customHeight="1">
      <c r="A15" t="s" s="156">
        <v>75</v>
      </c>
      <c r="B15" s="146"/>
      <c r="C15" s="148"/>
      <c r="D15" s="146"/>
      <c r="E15" s="146"/>
    </row>
    <row r="16" ht="11" customHeight="1">
      <c r="A16" t="s" s="156">
        <v>76</v>
      </c>
      <c r="B16" s="146"/>
      <c r="C16" t="s" s="157">
        <v>77</v>
      </c>
      <c r="D16" s="146"/>
      <c r="E16" s="146"/>
    </row>
    <row r="17" ht="11" customHeight="1">
      <c r="A17" t="s" s="156">
        <v>20</v>
      </c>
      <c r="B17" t="s" s="150">
        <v>78</v>
      </c>
      <c r="C17" s="148"/>
      <c r="D17" s="146"/>
      <c r="E17" s="146"/>
    </row>
    <row r="18" ht="11" customHeight="1">
      <c r="A18" t="s" s="156">
        <v>79</v>
      </c>
      <c r="B18" s="146"/>
      <c r="C18" s="148"/>
      <c r="D18" s="146"/>
      <c r="E18" s="146"/>
    </row>
    <row r="19" ht="11" customHeight="1">
      <c r="A19" t="s" s="156">
        <v>22</v>
      </c>
      <c r="B19" s="146"/>
      <c r="C19" s="148"/>
      <c r="D19" s="146"/>
      <c r="E19" s="146"/>
    </row>
    <row r="20" ht="11" customHeight="1">
      <c r="A20" s="158"/>
      <c r="B20" s="158"/>
      <c r="C20" s="159"/>
      <c r="D20" s="146"/>
      <c r="E20" s="146"/>
    </row>
    <row r="21" ht="11" customHeight="1">
      <c r="A21" t="s" s="160">
        <v>80</v>
      </c>
      <c r="B21" t="s" s="161">
        <v>81</v>
      </c>
      <c r="C21" t="s" s="162">
        <v>82</v>
      </c>
      <c r="D21" s="163"/>
      <c r="E21" s="146"/>
    </row>
    <row r="22" ht="11" customHeight="1">
      <c r="A22" t="s" s="164">
        <v>83</v>
      </c>
      <c r="B22" s="165">
        <v>500</v>
      </c>
      <c r="C22" s="166">
        <v>2</v>
      </c>
      <c r="D22" s="146"/>
      <c r="E22" s="146"/>
    </row>
    <row r="23" ht="11" customHeight="1">
      <c r="A23" t="s" s="156">
        <v>84</v>
      </c>
      <c r="B23" s="153">
        <v>520</v>
      </c>
      <c r="C23" s="167">
        <v>4</v>
      </c>
      <c r="D23" s="146"/>
      <c r="E23" s="146"/>
    </row>
    <row r="24" ht="11" customHeight="1">
      <c r="A24" t="s" s="156">
        <v>85</v>
      </c>
      <c r="B24" s="153">
        <v>187</v>
      </c>
      <c r="C24" s="167">
        <v>4</v>
      </c>
      <c r="D24" s="146"/>
      <c r="E24" s="146"/>
    </row>
    <row r="25" ht="11" customHeight="1">
      <c r="A25" t="s" s="156">
        <v>86</v>
      </c>
      <c r="B25" s="153">
        <v>600</v>
      </c>
      <c r="C25" s="167">
        <v>0</v>
      </c>
      <c r="D25" s="146"/>
      <c r="E25" s="146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xl/worksheets/sheet8.xml><?xml version="1.0" encoding="utf-8"?>
<worksheet xmlns:r="http://schemas.openxmlformats.org/officeDocument/2006/relationships" xmlns="http://schemas.openxmlformats.org/spreadsheetml/2006/main">
  <dimension ref="A1:I50"/>
  <sheetViews>
    <sheetView workbookViewId="0" showGridLines="0" defaultGridColor="1"/>
  </sheetViews>
  <sheetFormatPr defaultColWidth="16.6667" defaultRowHeight="11.9" customHeight="1" outlineLevelRow="0" outlineLevelCol="0"/>
  <cols>
    <col min="1" max="1" width="16.6719" style="168" customWidth="1"/>
    <col min="2" max="2" width="14.3516" style="168" customWidth="1"/>
    <col min="3" max="3" width="7" style="168" customWidth="1"/>
    <col min="4" max="4" width="7.17188" style="168" customWidth="1"/>
    <col min="5" max="5" width="6.35156" style="168" customWidth="1"/>
    <col min="6" max="6" width="12.3516" style="168" customWidth="1"/>
    <col min="7" max="7" width="6.5" style="168" customWidth="1"/>
    <col min="8" max="8" width="4.85156" style="168" customWidth="1"/>
    <col min="9" max="9" width="7.17188" style="168" customWidth="1"/>
    <col min="10" max="16384" width="16.6719" style="168" customWidth="1"/>
  </cols>
  <sheetData>
    <row r="1" ht="11" customHeight="1">
      <c r="A1" t="s" s="169">
        <v>87</v>
      </c>
      <c r="B1" s="158"/>
      <c r="C1" s="158"/>
      <c r="D1" s="158"/>
      <c r="E1" s="146"/>
      <c r="F1" s="158"/>
      <c r="G1" s="158"/>
      <c r="H1" s="158"/>
      <c r="I1" s="158"/>
    </row>
    <row r="2" ht="11" customHeight="1">
      <c r="A2" t="s" s="170">
        <v>88</v>
      </c>
      <c r="B2" s="171"/>
      <c r="C2" t="s" s="170">
        <v>1</v>
      </c>
      <c r="D2" s="172">
        <v>4</v>
      </c>
      <c r="E2" s="173"/>
      <c r="F2" t="s" s="174">
        <v>89</v>
      </c>
      <c r="G2" t="s" s="174">
        <v>90</v>
      </c>
      <c r="H2" t="s" s="174">
        <v>91</v>
      </c>
      <c r="I2" t="s" s="174">
        <v>92</v>
      </c>
    </row>
    <row r="3" ht="11" customHeight="1">
      <c r="A3" s="175"/>
      <c r="B3" s="146"/>
      <c r="C3" s="175"/>
      <c r="D3" s="146"/>
      <c r="E3" s="146"/>
      <c r="F3" t="s" s="176">
        <v>93</v>
      </c>
      <c r="G3" s="165">
        <v>58</v>
      </c>
      <c r="H3" s="165">
        <v>60</v>
      </c>
      <c r="I3" t="s" s="176">
        <v>94</v>
      </c>
    </row>
    <row r="4" ht="11" customHeight="1">
      <c r="A4" s="146"/>
      <c r="B4" t="s" s="147">
        <v>31</v>
      </c>
      <c r="C4" s="146"/>
      <c r="D4" t="s" s="147">
        <v>31</v>
      </c>
      <c r="E4" s="146"/>
      <c r="F4" s="158"/>
      <c r="G4" s="159"/>
      <c r="H4" s="158"/>
      <c r="I4" s="158"/>
    </row>
    <row r="5" ht="11" customHeight="1">
      <c r="A5" t="s" s="150">
        <v>6</v>
      </c>
      <c r="B5" s="177">
        <f>50-B6-B7-B8-B9-B10</f>
        <v>32.5</v>
      </c>
      <c r="C5" s="146"/>
      <c r="D5" s="152">
        <f>1.1*B5*D2</f>
        <v>143</v>
      </c>
      <c r="E5" s="178"/>
      <c r="F5" t="s" s="174">
        <v>25</v>
      </c>
      <c r="G5" t="s" s="162">
        <v>95</v>
      </c>
      <c r="H5" t="s" s="162">
        <v>91</v>
      </c>
      <c r="I5" t="s" s="174">
        <v>92</v>
      </c>
    </row>
    <row r="6" ht="11" customHeight="1">
      <c r="A6" t="s" s="150">
        <v>96</v>
      </c>
      <c r="B6" s="153">
        <v>10</v>
      </c>
      <c r="C6" s="146"/>
      <c r="D6" s="152">
        <f>1.1*B6*D2</f>
        <v>44</v>
      </c>
      <c r="E6" s="146"/>
      <c r="F6" t="s" s="176">
        <v>93</v>
      </c>
      <c r="G6" s="165">
        <v>58</v>
      </c>
      <c r="H6" s="165">
        <v>60</v>
      </c>
      <c r="I6" t="s" s="176">
        <v>94</v>
      </c>
    </row>
    <row r="7" ht="11" customHeight="1">
      <c r="A7" t="s" s="150">
        <v>72</v>
      </c>
      <c r="B7" s="153">
        <v>1</v>
      </c>
      <c r="C7" s="146"/>
      <c r="D7" s="152">
        <f>1.1*B7*D2</f>
        <v>4.4</v>
      </c>
      <c r="E7" s="146"/>
      <c r="F7" t="s" s="150">
        <v>97</v>
      </c>
      <c r="G7" s="153">
        <v>58</v>
      </c>
      <c r="H7" s="153">
        <v>60</v>
      </c>
      <c r="I7" t="s" s="150">
        <v>94</v>
      </c>
    </row>
    <row r="8" ht="11" customHeight="1">
      <c r="A8" t="s" s="150">
        <v>9</v>
      </c>
      <c r="B8" s="153">
        <v>1</v>
      </c>
      <c r="C8" s="146"/>
      <c r="D8" s="152">
        <f>1.1*B8*D2</f>
        <v>4.4</v>
      </c>
      <c r="E8" s="146"/>
      <c r="F8" t="s" s="150">
        <v>98</v>
      </c>
      <c r="G8" s="153">
        <v>58</v>
      </c>
      <c r="H8" s="153">
        <v>60</v>
      </c>
      <c r="I8" t="s" s="150">
        <v>94</v>
      </c>
    </row>
    <row r="9" ht="11" customHeight="1">
      <c r="A9" t="s" s="150">
        <v>10</v>
      </c>
      <c r="B9" s="153">
        <v>5</v>
      </c>
      <c r="C9" s="146"/>
      <c r="D9" s="152">
        <f>1.1*B9*D2</f>
        <v>22</v>
      </c>
      <c r="E9" s="146"/>
      <c r="F9" s="158"/>
      <c r="G9" s="158"/>
      <c r="H9" s="158"/>
      <c r="I9" s="158"/>
    </row>
    <row r="10" ht="11" customHeight="1">
      <c r="A10" t="s" s="150">
        <v>99</v>
      </c>
      <c r="B10" s="153">
        <v>0.5</v>
      </c>
      <c r="C10" s="146"/>
      <c r="D10" s="152">
        <f>1.1*B10*D2</f>
        <v>2.2</v>
      </c>
      <c r="E10" s="178"/>
      <c r="F10" t="s" s="162">
        <v>25</v>
      </c>
      <c r="G10" t="s" s="162">
        <v>26</v>
      </c>
      <c r="H10" t="s" s="162">
        <v>100</v>
      </c>
      <c r="I10" t="s" s="174">
        <v>101</v>
      </c>
    </row>
    <row r="11" ht="11" customHeight="1">
      <c r="A11" t="s" s="150">
        <v>13</v>
      </c>
      <c r="B11" s="153">
        <f>B5+B6+B7+B8+B9+B10</f>
        <v>50</v>
      </c>
      <c r="C11" s="146"/>
      <c r="D11" s="152">
        <f>D5+D6+D7+D8+D9+D10</f>
        <v>220</v>
      </c>
      <c r="E11" s="146"/>
      <c r="F11" t="s" s="176">
        <v>102</v>
      </c>
      <c r="G11" t="s" s="176">
        <v>103</v>
      </c>
      <c r="H11" s="165">
        <v>66</v>
      </c>
      <c r="I11" t="s" s="176">
        <v>104</v>
      </c>
    </row>
    <row r="12" ht="11" customHeight="1">
      <c r="A12" s="146"/>
      <c r="B12" s="146"/>
      <c r="C12" s="146"/>
      <c r="D12" s="146"/>
      <c r="E12" s="146"/>
      <c r="F12" t="s" s="150">
        <v>105</v>
      </c>
      <c r="G12" t="s" s="150">
        <v>106</v>
      </c>
      <c r="H12" s="153">
        <v>63.5</v>
      </c>
      <c r="I12" t="s" s="150">
        <v>104</v>
      </c>
    </row>
    <row r="13" ht="11" customHeight="1">
      <c r="A13" t="s" s="155">
        <v>14</v>
      </c>
      <c r="B13" s="146"/>
      <c r="C13" s="146"/>
      <c r="D13" s="146"/>
      <c r="E13" s="146"/>
      <c r="F13" t="s" s="150">
        <v>105</v>
      </c>
      <c r="G13" t="s" s="150">
        <v>107</v>
      </c>
      <c r="H13" s="153">
        <v>60</v>
      </c>
      <c r="I13" s="146"/>
    </row>
    <row r="14" ht="11" customHeight="1">
      <c r="A14" t="s" s="156">
        <v>34</v>
      </c>
      <c r="B14" s="146"/>
      <c r="C14" s="146"/>
      <c r="D14" s="146"/>
      <c r="E14" s="146"/>
      <c r="F14" t="s" s="150">
        <v>108</v>
      </c>
      <c r="G14" t="s" s="150">
        <v>109</v>
      </c>
      <c r="H14" s="153">
        <v>65</v>
      </c>
      <c r="I14" t="s" s="150">
        <v>104</v>
      </c>
    </row>
    <row r="15" ht="11" customHeight="1">
      <c r="A15" t="s" s="156">
        <v>110</v>
      </c>
      <c r="B15" s="146"/>
      <c r="C15" s="146"/>
      <c r="D15" s="146"/>
      <c r="E15" s="146"/>
      <c r="F15" t="s" s="150">
        <v>111</v>
      </c>
      <c r="G15" t="s" s="150">
        <v>112</v>
      </c>
      <c r="H15" s="153">
        <v>67</v>
      </c>
      <c r="I15" t="s" s="150">
        <v>113</v>
      </c>
    </row>
    <row r="16" ht="11" customHeight="1">
      <c r="A16" t="s" s="179">
        <v>114</v>
      </c>
      <c r="B16" s="146"/>
      <c r="C16" s="146"/>
      <c r="D16" s="146"/>
      <c r="E16" s="146"/>
      <c r="F16" t="s" s="150">
        <v>115</v>
      </c>
      <c r="G16" t="s" s="150">
        <v>116</v>
      </c>
      <c r="H16" s="153">
        <v>64</v>
      </c>
      <c r="I16" t="s" s="150">
        <v>104</v>
      </c>
    </row>
    <row r="17" ht="11" customHeight="1">
      <c r="A17" t="s" s="156">
        <v>57</v>
      </c>
      <c r="B17" t="s" s="180">
        <v>114</v>
      </c>
      <c r="C17" s="146"/>
      <c r="D17" s="146"/>
      <c r="E17" s="146"/>
      <c r="F17" t="s" s="150">
        <v>117</v>
      </c>
      <c r="G17" s="146"/>
      <c r="H17" t="s" s="150">
        <v>118</v>
      </c>
      <c r="I17" t="s" s="150">
        <v>119</v>
      </c>
    </row>
    <row r="18" ht="11" customHeight="1">
      <c r="A18" t="s" s="156">
        <v>120</v>
      </c>
      <c r="B18" s="146"/>
      <c r="C18" s="146"/>
      <c r="D18" s="146"/>
      <c r="E18" s="146"/>
      <c r="F18" s="158"/>
      <c r="G18" s="158"/>
      <c r="H18" s="158"/>
      <c r="I18" s="158"/>
    </row>
    <row r="19" ht="11" customHeight="1">
      <c r="A19" t="s" s="156">
        <v>22</v>
      </c>
      <c r="B19" s="146"/>
      <c r="C19" s="146"/>
      <c r="D19" s="146"/>
      <c r="E19" s="178"/>
      <c r="F19" t="s" s="162">
        <v>25</v>
      </c>
      <c r="G19" t="s" s="162">
        <v>26</v>
      </c>
      <c r="H19" t="s" s="162">
        <v>100</v>
      </c>
      <c r="I19" t="s" s="174">
        <v>101</v>
      </c>
    </row>
    <row r="20" ht="11" customHeight="1">
      <c r="A20" s="146"/>
      <c r="B20" s="146"/>
      <c r="C20" s="146"/>
      <c r="D20" s="146"/>
      <c r="E20" s="146"/>
      <c r="F20" t="s" s="176">
        <v>121</v>
      </c>
      <c r="G20" s="181"/>
      <c r="H20" s="165">
        <v>60</v>
      </c>
      <c r="I20" t="s" s="176">
        <v>104</v>
      </c>
    </row>
    <row r="21" ht="11" customHeight="1">
      <c r="A21" s="158"/>
      <c r="B21" s="158"/>
      <c r="C21" s="158"/>
      <c r="D21" s="158"/>
      <c r="E21" s="146"/>
      <c r="F21" t="s" s="150">
        <v>122</v>
      </c>
      <c r="G21" t="s" s="150">
        <v>122</v>
      </c>
      <c r="H21" s="153">
        <v>66</v>
      </c>
      <c r="I21" s="146"/>
    </row>
    <row r="22" ht="11" customHeight="1">
      <c r="A22" t="s" s="162">
        <v>25</v>
      </c>
      <c r="B22" t="s" s="162">
        <v>26</v>
      </c>
      <c r="C22" t="s" s="162">
        <v>100</v>
      </c>
      <c r="D22" t="s" s="174">
        <v>101</v>
      </c>
      <c r="E22" s="163"/>
      <c r="F22" t="s" s="150">
        <v>123</v>
      </c>
      <c r="G22" t="s" s="150">
        <v>123</v>
      </c>
      <c r="H22" s="153">
        <v>68</v>
      </c>
      <c r="I22" s="146"/>
    </row>
    <row r="23" ht="11" customHeight="1">
      <c r="A23" t="s" s="176">
        <v>124</v>
      </c>
      <c r="B23" t="s" s="176">
        <v>125</v>
      </c>
      <c r="C23" t="s" s="176">
        <v>19</v>
      </c>
      <c r="D23" t="s" s="176">
        <v>126</v>
      </c>
      <c r="E23" s="146"/>
      <c r="F23" s="158"/>
      <c r="G23" s="158"/>
      <c r="H23" s="158"/>
      <c r="I23" s="182"/>
    </row>
    <row r="24" ht="11" customHeight="1">
      <c r="A24" t="s" s="150">
        <v>127</v>
      </c>
      <c r="B24" t="s" s="150">
        <v>128</v>
      </c>
      <c r="C24" s="146"/>
      <c r="D24" s="146"/>
      <c r="E24" s="178"/>
      <c r="F24" t="s" s="162">
        <v>25</v>
      </c>
      <c r="G24" t="s" s="162">
        <v>26</v>
      </c>
      <c r="H24" t="s" s="162">
        <v>100</v>
      </c>
      <c r="I24" t="s" s="174">
        <v>101</v>
      </c>
    </row>
    <row r="25" ht="11" customHeight="1">
      <c r="A25" t="s" s="150">
        <v>127</v>
      </c>
      <c r="B25" t="s" s="150">
        <v>125</v>
      </c>
      <c r="C25" s="146"/>
      <c r="D25" s="146"/>
      <c r="E25" s="146"/>
      <c r="F25" t="s" s="176">
        <v>129</v>
      </c>
      <c r="G25" s="181"/>
      <c r="H25" s="165">
        <v>68</v>
      </c>
      <c r="I25" t="s" s="176">
        <v>104</v>
      </c>
    </row>
    <row r="26" ht="11" customHeight="1">
      <c r="A26" t="s" s="150">
        <v>124</v>
      </c>
      <c r="B26" t="s" s="150">
        <v>128</v>
      </c>
      <c r="C26" s="146"/>
      <c r="D26" s="146"/>
      <c r="E26" s="146"/>
      <c r="F26" t="s" s="150">
        <v>130</v>
      </c>
      <c r="G26" s="146"/>
      <c r="H26" s="153">
        <v>69</v>
      </c>
      <c r="I26" t="s" s="150">
        <v>104</v>
      </c>
    </row>
    <row r="27" ht="11" customHeight="1">
      <c r="A27" s="146"/>
      <c r="B27" s="146"/>
      <c r="C27" s="146"/>
      <c r="D27" s="146"/>
      <c r="E27" s="146"/>
      <c r="F27" t="s" s="150">
        <v>131</v>
      </c>
      <c r="G27" s="146"/>
      <c r="H27" s="153">
        <v>69</v>
      </c>
      <c r="I27" t="s" s="150">
        <v>104</v>
      </c>
    </row>
    <row r="28" ht="11" customHeight="1">
      <c r="A28" s="146"/>
      <c r="B28" s="146"/>
      <c r="C28" s="146"/>
      <c r="D28" s="146"/>
      <c r="E28" s="146"/>
      <c r="F28" t="s" s="150">
        <v>132</v>
      </c>
      <c r="G28" s="146"/>
      <c r="H28" s="153">
        <v>66</v>
      </c>
      <c r="I28" t="s" s="150">
        <v>104</v>
      </c>
    </row>
    <row r="29" ht="11" customHeight="1">
      <c r="A29" s="146"/>
      <c r="B29" s="146"/>
      <c r="C29" s="146"/>
      <c r="D29" s="146"/>
      <c r="E29" s="146"/>
      <c r="F29" t="s" s="150">
        <v>133</v>
      </c>
      <c r="G29" s="146"/>
      <c r="H29" s="153">
        <v>67</v>
      </c>
      <c r="I29" t="s" s="150">
        <v>104</v>
      </c>
    </row>
    <row r="30" ht="11" customHeight="1">
      <c r="A30" s="146"/>
      <c r="B30" s="146"/>
      <c r="C30" s="146"/>
      <c r="D30" s="146"/>
      <c r="E30" s="146"/>
      <c r="F30" t="s" s="150">
        <v>134</v>
      </c>
      <c r="G30" s="146"/>
      <c r="H30" s="153">
        <v>68</v>
      </c>
      <c r="I30" t="s" s="150">
        <v>104</v>
      </c>
    </row>
    <row r="31" ht="11" customHeight="1">
      <c r="A31" s="146"/>
      <c r="B31" s="146"/>
      <c r="C31" s="146"/>
      <c r="D31" s="146"/>
      <c r="E31" s="146"/>
      <c r="F31" s="158"/>
      <c r="G31" s="159"/>
      <c r="H31" s="159"/>
      <c r="I31" s="158"/>
    </row>
    <row r="32" ht="11" customHeight="1">
      <c r="A32" s="146"/>
      <c r="B32" s="146"/>
      <c r="C32" s="146"/>
      <c r="D32" s="146"/>
      <c r="E32" s="178"/>
      <c r="F32" t="s" s="162">
        <v>26</v>
      </c>
      <c r="G32" t="s" s="162">
        <v>25</v>
      </c>
      <c r="H32" t="s" s="162">
        <v>100</v>
      </c>
      <c r="I32" t="s" s="174">
        <v>101</v>
      </c>
    </row>
    <row r="33" ht="11" customHeight="1">
      <c r="A33" s="146"/>
      <c r="B33" s="146"/>
      <c r="C33" s="146"/>
      <c r="D33" s="146"/>
      <c r="E33" s="146"/>
      <c r="F33" t="s" s="176">
        <v>135</v>
      </c>
      <c r="G33" t="s" s="176">
        <v>136</v>
      </c>
      <c r="H33" t="s" s="183">
        <v>137</v>
      </c>
      <c r="I33" t="s" s="176">
        <v>138</v>
      </c>
    </row>
    <row r="34" ht="11" customHeight="1">
      <c r="A34" s="146"/>
      <c r="B34" s="146"/>
      <c r="C34" s="146"/>
      <c r="D34" s="146"/>
      <c r="E34" s="146"/>
      <c r="F34" t="s" s="150">
        <v>139</v>
      </c>
      <c r="G34" t="s" s="150">
        <v>136</v>
      </c>
      <c r="H34" t="s" s="157">
        <v>140</v>
      </c>
      <c r="I34" t="s" s="150">
        <v>138</v>
      </c>
    </row>
    <row r="35" ht="11" customHeight="1">
      <c r="A35" s="146"/>
      <c r="B35" s="146"/>
      <c r="C35" s="146"/>
      <c r="D35" s="146"/>
      <c r="E35" s="146"/>
      <c r="F35" t="s" s="150">
        <v>141</v>
      </c>
      <c r="G35" t="s" s="150">
        <v>136</v>
      </c>
      <c r="H35" t="s" s="157">
        <v>142</v>
      </c>
      <c r="I35" t="s" s="150">
        <v>138</v>
      </c>
    </row>
    <row r="36" ht="11" customHeight="1">
      <c r="A36" s="146"/>
      <c r="B36" s="146"/>
      <c r="C36" s="146"/>
      <c r="D36" s="146"/>
      <c r="E36" s="146"/>
      <c r="F36" t="s" s="150">
        <v>143</v>
      </c>
      <c r="G36" t="s" s="150">
        <v>136</v>
      </c>
      <c r="H36" t="s" s="157">
        <v>144</v>
      </c>
      <c r="I36" t="s" s="150">
        <v>138</v>
      </c>
    </row>
    <row r="37" ht="11" customHeight="1">
      <c r="A37" s="146"/>
      <c r="B37" s="146"/>
      <c r="C37" s="146"/>
      <c r="D37" s="146"/>
      <c r="E37" s="146"/>
      <c r="F37" t="s" s="150">
        <v>145</v>
      </c>
      <c r="G37" t="s" s="150">
        <v>136</v>
      </c>
      <c r="H37" t="s" s="157">
        <v>146</v>
      </c>
      <c r="I37" t="s" s="150">
        <v>138</v>
      </c>
    </row>
    <row r="38" ht="11" customHeight="1">
      <c r="A38" s="146"/>
      <c r="B38" s="146"/>
      <c r="C38" s="146"/>
      <c r="D38" s="146"/>
      <c r="E38" s="146"/>
      <c r="F38" t="s" s="150">
        <v>147</v>
      </c>
      <c r="G38" t="s" s="150">
        <v>136</v>
      </c>
      <c r="H38" t="s" s="157">
        <v>148</v>
      </c>
      <c r="I38" t="s" s="150">
        <v>138</v>
      </c>
    </row>
    <row r="39" ht="11" customHeight="1">
      <c r="A39" s="146"/>
      <c r="B39" s="146"/>
      <c r="C39" s="146"/>
      <c r="D39" s="146"/>
      <c r="E39" s="146"/>
      <c r="F39" t="s" s="150">
        <v>149</v>
      </c>
      <c r="G39" t="s" s="150">
        <v>136</v>
      </c>
      <c r="H39" t="s" s="157">
        <v>150</v>
      </c>
      <c r="I39" t="s" s="150">
        <v>138</v>
      </c>
    </row>
    <row r="40" ht="11" customHeight="1">
      <c r="A40" s="146"/>
      <c r="B40" s="146"/>
      <c r="C40" s="146"/>
      <c r="D40" s="146"/>
      <c r="E40" s="146"/>
      <c r="F40" t="s" s="150">
        <v>151</v>
      </c>
      <c r="G40" t="s" s="150">
        <v>136</v>
      </c>
      <c r="H40" t="s" s="157">
        <v>152</v>
      </c>
      <c r="I40" t="s" s="150">
        <v>138</v>
      </c>
    </row>
    <row r="41" ht="11" customHeight="1">
      <c r="A41" s="146"/>
      <c r="B41" s="146"/>
      <c r="C41" s="146"/>
      <c r="D41" s="146"/>
      <c r="E41" s="146"/>
      <c r="F41" t="s" s="150">
        <v>135</v>
      </c>
      <c r="G41" t="s" s="150">
        <v>136</v>
      </c>
      <c r="H41" t="s" s="157">
        <v>137</v>
      </c>
      <c r="I41" t="s" s="150">
        <v>138</v>
      </c>
    </row>
    <row r="42" ht="11" customHeight="1">
      <c r="A42" s="146"/>
      <c r="B42" s="146"/>
      <c r="C42" s="146"/>
      <c r="D42" s="146"/>
      <c r="E42" s="146"/>
      <c r="F42" t="s" s="150">
        <v>139</v>
      </c>
      <c r="G42" t="s" s="150">
        <v>153</v>
      </c>
      <c r="H42" t="s" s="157">
        <v>140</v>
      </c>
      <c r="I42" t="s" s="150">
        <v>138</v>
      </c>
    </row>
    <row r="43" ht="11" customHeight="1">
      <c r="A43" s="146"/>
      <c r="B43" s="146"/>
      <c r="C43" s="146"/>
      <c r="D43" s="146"/>
      <c r="E43" s="146"/>
      <c r="F43" t="s" s="150">
        <v>141</v>
      </c>
      <c r="G43" t="s" s="150">
        <v>153</v>
      </c>
      <c r="H43" t="s" s="157">
        <v>142</v>
      </c>
      <c r="I43" t="s" s="150">
        <v>138</v>
      </c>
    </row>
    <row r="44" ht="11" customHeight="1">
      <c r="A44" s="146"/>
      <c r="B44" s="146"/>
      <c r="C44" s="146"/>
      <c r="D44" s="146"/>
      <c r="E44" s="146"/>
      <c r="F44" t="s" s="150">
        <v>143</v>
      </c>
      <c r="G44" t="s" s="150">
        <v>153</v>
      </c>
      <c r="H44" t="s" s="157">
        <v>144</v>
      </c>
      <c r="I44" t="s" s="150">
        <v>138</v>
      </c>
    </row>
    <row r="45" ht="11" customHeight="1">
      <c r="A45" s="146"/>
      <c r="B45" s="146"/>
      <c r="C45" s="146"/>
      <c r="D45" s="146"/>
      <c r="E45" s="146"/>
      <c r="F45" t="s" s="150">
        <v>145</v>
      </c>
      <c r="G45" t="s" s="150">
        <v>153</v>
      </c>
      <c r="H45" t="s" s="157">
        <v>146</v>
      </c>
      <c r="I45" t="s" s="150">
        <v>138</v>
      </c>
    </row>
    <row r="46" ht="11" customHeight="1">
      <c r="A46" s="146"/>
      <c r="B46" s="146"/>
      <c r="C46" s="146"/>
      <c r="D46" s="146"/>
      <c r="E46" s="146"/>
      <c r="F46" t="s" s="150">
        <v>147</v>
      </c>
      <c r="G46" t="s" s="150">
        <v>153</v>
      </c>
      <c r="H46" t="s" s="157">
        <v>148</v>
      </c>
      <c r="I46" t="s" s="150">
        <v>138</v>
      </c>
    </row>
    <row r="47" ht="11" customHeight="1">
      <c r="A47" s="146"/>
      <c r="B47" s="146"/>
      <c r="C47" s="146"/>
      <c r="D47" s="146"/>
      <c r="E47" s="146"/>
      <c r="F47" t="s" s="150">
        <v>149</v>
      </c>
      <c r="G47" t="s" s="150">
        <v>153</v>
      </c>
      <c r="H47" t="s" s="157">
        <v>150</v>
      </c>
      <c r="I47" t="s" s="150">
        <v>138</v>
      </c>
    </row>
    <row r="48" ht="11" customHeight="1">
      <c r="A48" s="146"/>
      <c r="B48" s="146"/>
      <c r="C48" s="146"/>
      <c r="D48" s="146"/>
      <c r="E48" s="146"/>
      <c r="F48" t="s" s="150">
        <v>151</v>
      </c>
      <c r="G48" t="s" s="150">
        <v>153</v>
      </c>
      <c r="H48" t="s" s="157">
        <v>152</v>
      </c>
      <c r="I48" t="s" s="150">
        <v>138</v>
      </c>
    </row>
    <row r="49" ht="11" customHeight="1">
      <c r="A49" s="146"/>
      <c r="B49" s="146"/>
      <c r="C49" s="146"/>
      <c r="D49" s="146"/>
      <c r="E49" s="146"/>
      <c r="F49" t="s" s="150">
        <v>154</v>
      </c>
      <c r="G49" s="148"/>
      <c r="H49" s="148"/>
      <c r="I49" s="146"/>
    </row>
    <row r="50" ht="11" customHeight="1">
      <c r="A50" s="146"/>
      <c r="B50" s="146"/>
      <c r="C50" s="146"/>
      <c r="D50" s="146"/>
      <c r="E50" s="146"/>
      <c r="F50" t="s" s="150">
        <v>155</v>
      </c>
      <c r="G50" s="148"/>
      <c r="H50" s="148"/>
      <c r="I50" s="146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xl/worksheets/sheet9.xml><?xml version="1.0" encoding="utf-8"?>
<worksheet xmlns:r="http://schemas.openxmlformats.org/officeDocument/2006/relationships" xmlns="http://schemas.openxmlformats.org/spreadsheetml/2006/main">
  <dimension ref="A1:E26"/>
  <sheetViews>
    <sheetView workbookViewId="0" showGridLines="0" defaultGridColor="1"/>
  </sheetViews>
  <sheetFormatPr defaultColWidth="12.8333" defaultRowHeight="11.9" customHeight="1" outlineLevelRow="0" outlineLevelCol="0"/>
  <cols>
    <col min="1" max="1" width="12.8516" style="184" customWidth="1"/>
    <col min="2" max="2" width="10.5" style="184" customWidth="1"/>
    <col min="3" max="3" width="9.5" style="184" customWidth="1"/>
    <col min="4" max="4" width="8.67188" style="184" customWidth="1"/>
    <col min="5" max="5" width="12.5" style="184" customWidth="1"/>
    <col min="6" max="16384" width="12.8516" style="184" customWidth="1"/>
  </cols>
  <sheetData>
    <row r="1" ht="13" customHeight="1">
      <c r="A1" s="136"/>
      <c r="B1" s="136"/>
      <c r="C1" s="136"/>
      <c r="D1" s="136"/>
      <c r="E1" s="185"/>
    </row>
    <row r="2" ht="13" customHeight="1">
      <c r="A2" t="s" s="186">
        <v>156</v>
      </c>
      <c r="B2" s="187"/>
      <c r="C2" t="s" s="188">
        <v>1</v>
      </c>
      <c r="D2" s="189">
        <v>10</v>
      </c>
      <c r="E2" s="190"/>
    </row>
    <row r="3" ht="13" customHeight="1">
      <c r="A3" s="143"/>
      <c r="B3" s="144"/>
      <c r="C3" s="143"/>
      <c r="D3" s="144"/>
      <c r="E3" s="191"/>
    </row>
    <row r="4" ht="13" customHeight="1">
      <c r="A4" s="146"/>
      <c r="B4" t="s" s="147">
        <v>31</v>
      </c>
      <c r="C4" s="146"/>
      <c r="D4" t="s" s="147">
        <v>31</v>
      </c>
      <c r="E4" s="192"/>
    </row>
    <row r="5" ht="13" customHeight="1">
      <c r="A5" t="s" s="150">
        <v>32</v>
      </c>
      <c r="B5" s="177">
        <v>25</v>
      </c>
      <c r="C5" s="146"/>
      <c r="D5" s="152">
        <f>1.1*B5*D2</f>
        <v>275</v>
      </c>
      <c r="E5" s="192"/>
    </row>
    <row r="6" ht="13" customHeight="1">
      <c r="A6" t="s" s="150">
        <v>33</v>
      </c>
      <c r="B6" s="153">
        <f>50-B5-B7-B8</f>
        <v>19</v>
      </c>
      <c r="C6" s="146"/>
      <c r="D6" s="152">
        <f>1.1*B6*D2</f>
        <v>209</v>
      </c>
      <c r="E6" s="192"/>
    </row>
    <row r="7" ht="13" customHeight="1">
      <c r="A7" t="s" s="150">
        <v>9</v>
      </c>
      <c r="B7" s="153">
        <v>1</v>
      </c>
      <c r="C7" s="146"/>
      <c r="D7" s="152">
        <f>1.1*B7*D2</f>
        <v>11</v>
      </c>
      <c r="E7" s="192"/>
    </row>
    <row r="8" ht="13" customHeight="1">
      <c r="A8" t="s" s="150">
        <v>10</v>
      </c>
      <c r="B8" s="153">
        <v>5</v>
      </c>
      <c r="C8" s="146"/>
      <c r="D8" s="152">
        <f>1.1*B8*D2</f>
        <v>55</v>
      </c>
      <c r="E8" s="192"/>
    </row>
    <row r="9" ht="13" customHeight="1">
      <c r="A9" t="s" s="150">
        <v>13</v>
      </c>
      <c r="B9" s="153">
        <f>B5+B6+B7+B8</f>
        <v>50</v>
      </c>
      <c r="C9" s="146"/>
      <c r="D9" s="152">
        <f>D5+D6+D7+D8</f>
        <v>550</v>
      </c>
      <c r="E9" s="192"/>
    </row>
    <row r="10" ht="13" customHeight="1">
      <c r="A10" s="146"/>
      <c r="B10" s="146"/>
      <c r="C10" s="146"/>
      <c r="D10" s="146"/>
      <c r="E10" s="192"/>
    </row>
    <row r="11" ht="13" customHeight="1">
      <c r="A11" t="s" s="155">
        <v>14</v>
      </c>
      <c r="B11" s="146"/>
      <c r="C11" s="146"/>
      <c r="D11" s="146"/>
      <c r="E11" s="192"/>
    </row>
    <row r="12" ht="13" customHeight="1">
      <c r="A12" t="s" s="156">
        <v>34</v>
      </c>
      <c r="B12" s="146"/>
      <c r="C12" s="146"/>
      <c r="D12" s="146"/>
      <c r="E12" s="192"/>
    </row>
    <row r="13" ht="13" customHeight="1">
      <c r="A13" t="s" s="156">
        <v>110</v>
      </c>
      <c r="B13" s="146"/>
      <c r="C13" s="146"/>
      <c r="D13" s="146"/>
      <c r="E13" s="192"/>
    </row>
    <row r="14" ht="13" customHeight="1">
      <c r="A14" t="s" s="156">
        <v>114</v>
      </c>
      <c r="B14" t="s" s="150">
        <v>157</v>
      </c>
      <c r="C14" s="146"/>
      <c r="D14" s="146"/>
      <c r="E14" s="192"/>
    </row>
    <row r="15" ht="13" customHeight="1">
      <c r="A15" t="s" s="156">
        <v>57</v>
      </c>
      <c r="B15" t="s" s="150">
        <v>119</v>
      </c>
      <c r="C15" s="146"/>
      <c r="D15" s="146"/>
      <c r="E15" s="192"/>
    </row>
    <row r="16" ht="13" customHeight="1">
      <c r="A16" t="s" s="156">
        <v>120</v>
      </c>
      <c r="B16" s="146"/>
      <c r="C16" s="146"/>
      <c r="D16" s="146"/>
      <c r="E16" s="192"/>
    </row>
    <row r="17" ht="13" customHeight="1">
      <c r="A17" t="s" s="156">
        <v>22</v>
      </c>
      <c r="B17" s="146"/>
      <c r="C17" s="146"/>
      <c r="D17" s="146"/>
      <c r="E17" s="192"/>
    </row>
    <row r="18" ht="13" customHeight="1">
      <c r="A18" s="146"/>
      <c r="B18" s="146"/>
      <c r="C18" s="146"/>
      <c r="D18" s="146"/>
      <c r="E18" s="192"/>
    </row>
    <row r="19" ht="13" customHeight="1">
      <c r="A19" s="136"/>
      <c r="B19" s="136"/>
      <c r="C19" s="136"/>
      <c r="D19" s="136"/>
      <c r="E19" s="185"/>
    </row>
    <row r="20" ht="13" customHeight="1">
      <c r="A20" t="s" s="193">
        <v>25</v>
      </c>
      <c r="B20" t="s" s="194">
        <v>26</v>
      </c>
      <c r="C20" t="s" s="194">
        <v>100</v>
      </c>
      <c r="D20" t="s" s="195">
        <v>101</v>
      </c>
      <c r="E20" s="196"/>
    </row>
    <row r="21" ht="13" customHeight="1">
      <c r="A21" t="s" s="197">
        <v>121</v>
      </c>
      <c r="B21" s="144"/>
      <c r="C21" s="198">
        <v>60</v>
      </c>
      <c r="D21" t="s" s="197">
        <v>104</v>
      </c>
      <c r="E21" s="191"/>
    </row>
    <row r="22" ht="13" customHeight="1">
      <c r="A22" t="s" s="150">
        <v>122</v>
      </c>
      <c r="B22" t="s" s="150">
        <v>122</v>
      </c>
      <c r="C22" s="153">
        <v>66</v>
      </c>
      <c r="D22" s="146"/>
      <c r="E22" s="192"/>
    </row>
    <row r="23" ht="13" customHeight="1">
      <c r="A23" t="s" s="150">
        <v>123</v>
      </c>
      <c r="B23" t="s" s="150">
        <v>123</v>
      </c>
      <c r="C23" s="153">
        <v>68</v>
      </c>
      <c r="D23" s="146"/>
      <c r="E23" s="192"/>
    </row>
    <row r="24" ht="13" customHeight="1">
      <c r="A24" t="s" s="150">
        <v>117</v>
      </c>
      <c r="B24" s="146"/>
      <c r="C24" t="s" s="150">
        <v>118</v>
      </c>
      <c r="D24" t="s" s="150">
        <v>119</v>
      </c>
      <c r="E24" s="192"/>
    </row>
    <row r="25" ht="13" customHeight="1">
      <c r="A25" t="s" s="150">
        <v>105</v>
      </c>
      <c r="B25" t="s" s="150">
        <v>106</v>
      </c>
      <c r="C25" s="153">
        <v>63.5</v>
      </c>
      <c r="D25" t="s" s="150">
        <v>104</v>
      </c>
      <c r="E25" s="192"/>
    </row>
    <row r="26" ht="13" customHeight="1">
      <c r="A26" s="146"/>
      <c r="B26" s="146"/>
      <c r="C26" s="146"/>
      <c r="D26" s="146"/>
      <c r="E26" s="192"/>
    </row>
  </sheetData>
  <pageMargins left="0.75" right="0.75" top="1" bottom="1" header="0.5" footer="0.5"/>
  <pageSetup firstPageNumber="1" fitToHeight="1" fitToWidth="1" scale="100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